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dit-my.sharepoint.com/personal/francesco_ferrarese_unipd_it/Documents/Desktop/"/>
    </mc:Choice>
  </mc:AlternateContent>
  <xr:revisionPtr revIDLastSave="79" documentId="8_{01CF58DC-FD0F-4474-9BCB-8E43A466D0EE}" xr6:coauthVersionLast="47" xr6:coauthVersionMax="47" xr10:uidLastSave="{7BEBED5B-A5AE-412A-BA06-109B1D94BA11}"/>
  <bookViews>
    <workbookView xWindow="-120" yWindow="-120" windowWidth="29040" windowHeight="15840" activeTab="2" xr2:uid="{00000000-000D-0000-FFFF-FFFF00000000}"/>
  </bookViews>
  <sheets>
    <sheet name="Lierza" sheetId="1" r:id="rId1"/>
    <sheet name="FilariPer TipoMorfologico" sheetId="3" r:id="rId2"/>
    <sheet name="SingoliSpecializzatiPerTipo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3" l="1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AB14" i="8" l="1"/>
  <c r="AC14" i="8"/>
  <c r="AD14" i="8"/>
  <c r="AE14" i="8"/>
  <c r="AF14" i="8"/>
  <c r="AG14" i="8"/>
  <c r="AH14" i="8"/>
  <c r="AI14" i="8"/>
  <c r="AA14" i="8"/>
  <c r="AI7" i="8"/>
  <c r="AH7" i="8"/>
  <c r="AG7" i="8"/>
  <c r="AF7" i="8"/>
  <c r="AE7" i="8"/>
  <c r="AD7" i="8"/>
  <c r="AC7" i="8"/>
  <c r="AB7" i="8"/>
  <c r="AA7" i="8"/>
  <c r="C14" i="8" l="1"/>
  <c r="D14" i="8"/>
  <c r="E14" i="8"/>
  <c r="K17" i="3" l="1"/>
  <c r="K18" i="3"/>
  <c r="K19" i="3"/>
  <c r="K16" i="3"/>
  <c r="E4" i="1"/>
  <c r="E5" i="1"/>
  <c r="E6" i="1"/>
  <c r="E7" i="1"/>
  <c r="E8" i="1"/>
  <c r="E9" i="1"/>
  <c r="E10" i="1"/>
  <c r="E3" i="1"/>
  <c r="K14" i="8"/>
  <c r="W4" i="8"/>
  <c r="AI18" i="8" s="1"/>
  <c r="AI24" i="8" s="1"/>
  <c r="W5" i="8"/>
  <c r="AI19" i="8" s="1"/>
  <c r="AI25" i="8" s="1"/>
  <c r="W6" i="8"/>
  <c r="AI20" i="8" s="1"/>
  <c r="AI26" i="8" s="1"/>
  <c r="W3" i="8"/>
  <c r="AI17" i="8" s="1"/>
  <c r="AI21" i="8" l="1"/>
  <c r="AI23" i="8"/>
  <c r="W7" i="8"/>
  <c r="G10" i="1"/>
  <c r="D10" i="1"/>
  <c r="F14" i="8"/>
  <c r="F15" i="8" s="1"/>
  <c r="G14" i="8"/>
  <c r="H14" i="8"/>
  <c r="I14" i="8"/>
  <c r="J14" i="8"/>
  <c r="O4" i="8"/>
  <c r="AA18" i="8" s="1"/>
  <c r="AA24" i="8" s="1"/>
  <c r="P4" i="8"/>
  <c r="AB18" i="8" s="1"/>
  <c r="AB24" i="8" s="1"/>
  <c r="Q4" i="8"/>
  <c r="AC18" i="8" s="1"/>
  <c r="AC24" i="8" s="1"/>
  <c r="R4" i="8"/>
  <c r="AD18" i="8" s="1"/>
  <c r="AD24" i="8" s="1"/>
  <c r="S4" i="8"/>
  <c r="AE18" i="8" s="1"/>
  <c r="AE24" i="8" s="1"/>
  <c r="T4" i="8"/>
  <c r="AF18" i="8" s="1"/>
  <c r="AF24" i="8" s="1"/>
  <c r="U4" i="8"/>
  <c r="AG18" i="8" s="1"/>
  <c r="AG24" i="8" s="1"/>
  <c r="V4" i="8"/>
  <c r="AH18" i="8" s="1"/>
  <c r="AH24" i="8" s="1"/>
  <c r="O5" i="8"/>
  <c r="AA19" i="8" s="1"/>
  <c r="AA25" i="8" s="1"/>
  <c r="P5" i="8"/>
  <c r="AB19" i="8" s="1"/>
  <c r="AB25" i="8" s="1"/>
  <c r="Q5" i="8"/>
  <c r="AC19" i="8" s="1"/>
  <c r="AC25" i="8" s="1"/>
  <c r="R5" i="8"/>
  <c r="AD19" i="8" s="1"/>
  <c r="AD25" i="8" s="1"/>
  <c r="S5" i="8"/>
  <c r="AE19" i="8" s="1"/>
  <c r="AE25" i="8" s="1"/>
  <c r="T5" i="8"/>
  <c r="AF19" i="8" s="1"/>
  <c r="AF25" i="8" s="1"/>
  <c r="U5" i="8"/>
  <c r="AG19" i="8" s="1"/>
  <c r="AG25" i="8" s="1"/>
  <c r="V5" i="8"/>
  <c r="AH19" i="8" s="1"/>
  <c r="AH25" i="8" s="1"/>
  <c r="O6" i="8"/>
  <c r="AA20" i="8" s="1"/>
  <c r="AA26" i="8" s="1"/>
  <c r="P6" i="8"/>
  <c r="AB20" i="8" s="1"/>
  <c r="AB26" i="8" s="1"/>
  <c r="Q6" i="8"/>
  <c r="AC20" i="8" s="1"/>
  <c r="AC26" i="8" s="1"/>
  <c r="R6" i="8"/>
  <c r="AD20" i="8" s="1"/>
  <c r="AD26" i="8" s="1"/>
  <c r="S6" i="8"/>
  <c r="AE20" i="8" s="1"/>
  <c r="AE26" i="8" s="1"/>
  <c r="T6" i="8"/>
  <c r="AF20" i="8" s="1"/>
  <c r="AF26" i="8" s="1"/>
  <c r="U6" i="8"/>
  <c r="AG20" i="8" s="1"/>
  <c r="AG26" i="8" s="1"/>
  <c r="V6" i="8"/>
  <c r="AH20" i="8" s="1"/>
  <c r="AH26" i="8" s="1"/>
  <c r="P3" i="8"/>
  <c r="AB17" i="8" s="1"/>
  <c r="Q3" i="8"/>
  <c r="AC17" i="8" s="1"/>
  <c r="R3" i="8"/>
  <c r="AD17" i="8" s="1"/>
  <c r="S3" i="8"/>
  <c r="AE17" i="8" s="1"/>
  <c r="T3" i="8"/>
  <c r="AF17" i="8" s="1"/>
  <c r="U3" i="8"/>
  <c r="AG17" i="8" s="1"/>
  <c r="V3" i="8"/>
  <c r="AH17" i="8" s="1"/>
  <c r="O3" i="8"/>
  <c r="AA17" i="8" s="1"/>
  <c r="B26" i="3"/>
  <c r="C22" i="3" s="1"/>
  <c r="G3" i="1"/>
  <c r="G4" i="1"/>
  <c r="G5" i="1"/>
  <c r="G6" i="1"/>
  <c r="G7" i="1"/>
  <c r="G8" i="1"/>
  <c r="G9" i="1"/>
  <c r="G2" i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3" i="1"/>
  <c r="F3" i="1" s="1"/>
  <c r="D2" i="1"/>
  <c r="F2" i="1" s="1"/>
  <c r="AH21" i="8" l="1"/>
  <c r="AH23" i="8"/>
  <c r="AG23" i="8"/>
  <c r="AG21" i="8"/>
  <c r="AF21" i="8"/>
  <c r="AF23" i="8"/>
  <c r="AE23" i="8"/>
  <c r="AE21" i="8"/>
  <c r="AD23" i="8"/>
  <c r="AD21" i="8"/>
  <c r="F10" i="1"/>
  <c r="AA23" i="8"/>
  <c r="AA21" i="8"/>
  <c r="AC23" i="8"/>
  <c r="AC21" i="8"/>
  <c r="AB23" i="8"/>
  <c r="AB21" i="8"/>
  <c r="L14" i="8"/>
  <c r="U7" i="8"/>
  <c r="Q7" i="8"/>
  <c r="O7" i="8"/>
  <c r="S7" i="8"/>
  <c r="T7" i="8"/>
  <c r="P7" i="8"/>
  <c r="V7" i="8"/>
  <c r="R7" i="8"/>
  <c r="C23" i="3"/>
  <c r="C24" i="3"/>
  <c r="C25" i="3"/>
  <c r="C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tc={2A1C4766-B176-4F8F-8A0B-1B03C666F5DB}</author>
    <author>f.ferrarese</author>
  </authors>
  <commentList>
    <comment ref="Z2" authorId="0" shapeId="0" xr:uid="{2A1C4766-B176-4F8F-8A0B-1B03C666F5DB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Area vigneti specializzati (più filari in successione)</t>
      </text>
    </comment>
    <comment ref="Z9" authorId="1" shapeId="0" xr:uid="{00000000-0006-0000-0500-000001000000}">
      <text>
        <r>
          <rPr>
            <b/>
            <sz val="9"/>
            <color indexed="81"/>
            <rFont val="Tahoma"/>
            <family val="2"/>
          </rPr>
          <t>f.ferrarese:</t>
        </r>
        <r>
          <rPr>
            <sz val="9"/>
            <color indexed="81"/>
            <rFont val="Tahoma"/>
            <family val="2"/>
          </rPr>
          <t xml:space="preserve">
KM  FILARI  SOLO SINGOLI</t>
        </r>
      </text>
    </comment>
    <comment ref="Z16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f.ferrarese:</t>
        </r>
        <r>
          <rPr>
            <sz val="9"/>
            <color indexed="81"/>
            <rFont val="Tahoma"/>
            <family val="2"/>
          </rPr>
          <t xml:space="preserve">
km di FILARI SOLO  APPEZZAMENTI</t>
        </r>
      </text>
    </comment>
  </commentList>
</comments>
</file>

<file path=xl/sharedStrings.xml><?xml version="1.0" encoding="utf-8"?>
<sst xmlns="http://schemas.openxmlformats.org/spreadsheetml/2006/main" count="85" uniqueCount="32">
  <si>
    <t>anno</t>
  </si>
  <si>
    <t>n_filari</t>
  </si>
  <si>
    <t>L_med</t>
  </si>
  <si>
    <t>%</t>
  </si>
  <si>
    <t>Collina dolce</t>
  </si>
  <si>
    <t>Collina impervia</t>
  </si>
  <si>
    <t>Collina pendente</t>
  </si>
  <si>
    <t>Pianura o fondovalle</t>
  </si>
  <si>
    <t>tipo (m)</t>
  </si>
  <si>
    <t>tipo (km)</t>
  </si>
  <si>
    <t>tipo (ha)</t>
  </si>
  <si>
    <t>tipo</t>
  </si>
  <si>
    <t>Specializzato</t>
  </si>
  <si>
    <t>Singolo</t>
  </si>
  <si>
    <t>totale ha</t>
  </si>
  <si>
    <t>totale km</t>
  </si>
  <si>
    <t>media</t>
  </si>
  <si>
    <t>tabella 4</t>
  </si>
  <si>
    <t>tabella 3</t>
  </si>
  <si>
    <t xml:space="preserve">totale km </t>
  </si>
  <si>
    <t>Singoli</t>
  </si>
  <si>
    <t>Distanza interfilare</t>
  </si>
  <si>
    <t>variazione % al 1960</t>
  </si>
  <si>
    <t>% al 1960</t>
  </si>
  <si>
    <t>Lunghezza_tot (m)</t>
  </si>
  <si>
    <t>Lunghezza_tot (km)</t>
  </si>
  <si>
    <t>lunghezza filari per tipo morfologico (m)</t>
  </si>
  <si>
    <t>lunghezza filari per tipo morfologico (n.)</t>
  </si>
  <si>
    <t>lunghezza filari per tipo morfologico (km)</t>
  </si>
  <si>
    <t>Bacino del Lierza in  Tipi morfologici</t>
  </si>
  <si>
    <t>Area ha</t>
  </si>
  <si>
    <t>Variazione percentuale della lunghezza dei filari alla levata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</si>
</sst>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0000000000"/>
    <numFmt numFmtId="166" formatCode="#,##0.0"/>
    <numFmt numFmtId="167" formatCode="_-* #,##0\ _€_-;\-* #,##0\ _€_-;_-* &quot;-&quot;??\ _€_-;_-@_-"/>
    <numFmt numFmtId="168" formatCode="0.0"/>
    <numFmt numFmtId="169" formatCode="_-* #,##0.0\ _€_-;\-* #,##0.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0" fontId="2" fillId="0" borderId="0" xfId="0" applyFont="1"/>
    <xf numFmtId="166" fontId="0" fillId="0" borderId="0" xfId="0" applyNumberFormat="1"/>
    <xf numFmtId="0" fontId="2" fillId="0" borderId="0" xfId="0" applyFont="1" applyAlignment="1">
      <alignment horizontal="center"/>
    </xf>
    <xf numFmtId="168" fontId="0" fillId="0" borderId="0" xfId="0" applyNumberFormat="1"/>
    <xf numFmtId="169" fontId="0" fillId="0" borderId="0" xfId="1" applyNumberFormat="1" applyFont="1"/>
    <xf numFmtId="167" fontId="0" fillId="0" borderId="0" xfId="1" applyNumberFormat="1" applyFont="1"/>
    <xf numFmtId="168" fontId="2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00"/>
      <color rgb="FFB41880"/>
      <color rgb="FF990000"/>
      <color rgb="FF00FF00"/>
      <color rgb="FF008000"/>
      <color rgb="FFE3DE00"/>
      <color rgb="FFCCCC00"/>
      <color rgb="FF730F52"/>
      <color rgb="FF3DE77E"/>
      <color rgb="FFFAE9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Lierza!$M$23:$M$29</c:f>
              <c:numCache>
                <c:formatCode>General</c:formatCode>
                <c:ptCount val="7"/>
                <c:pt idx="0">
                  <c:v>1991</c:v>
                </c:pt>
                <c:pt idx="1">
                  <c:v>2003</c:v>
                </c:pt>
                <c:pt idx="2">
                  <c:v>2007</c:v>
                </c:pt>
                <c:pt idx="3">
                  <c:v>2012</c:v>
                </c:pt>
                <c:pt idx="4">
                  <c:v>2015</c:v>
                </c:pt>
                <c:pt idx="5">
                  <c:v>2018</c:v>
                </c:pt>
              </c:numCache>
            </c:numRef>
          </c:xVal>
          <c:yVal>
            <c:numRef>
              <c:f>Lierza!$N$23:$N$29</c:f>
              <c:numCache>
                <c:formatCode>0.0</c:formatCode>
                <c:ptCount val="7"/>
                <c:pt idx="0">
                  <c:v>802.79590000000007</c:v>
                </c:pt>
                <c:pt idx="1">
                  <c:v>1206.5235</c:v>
                </c:pt>
                <c:pt idx="2">
                  <c:v>1396.1469</c:v>
                </c:pt>
                <c:pt idx="3">
                  <c:v>1590.9006999999999</c:v>
                </c:pt>
                <c:pt idx="4">
                  <c:v>1782.6967999999999</c:v>
                </c:pt>
                <c:pt idx="5">
                  <c:v>1964.8588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93-4186-8985-21A76B593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12064"/>
        <c:axId val="109913600"/>
      </c:scatterChart>
      <c:valAx>
        <c:axId val="1099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13600"/>
        <c:crosses val="autoZero"/>
        <c:crossBetween val="midCat"/>
      </c:valAx>
      <c:valAx>
        <c:axId val="1099136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9912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7445267412792"/>
          <c:y val="2.2456162598574941E-2"/>
          <c:w val="0.86771838131038481"/>
          <c:h val="0.65648802874960432"/>
        </c:manualLayout>
      </c:layout>
      <c:lineChart>
        <c:grouping val="standard"/>
        <c:varyColors val="0"/>
        <c:ser>
          <c:idx val="3"/>
          <c:order val="0"/>
          <c:tx>
            <c:strRef>
              <c:f>SingoliSpecializzatiPerTipo!$B$13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 w="50800">
              <a:solidFill>
                <a:srgbClr val="00FF00"/>
              </a:solidFill>
            </a:ln>
          </c:spPr>
          <c:marker>
            <c:symbol val="none"/>
          </c:marker>
          <c:cat>
            <c:numRef>
              <c:f>SingoliSpecializzatiPerTipo!$C$9:$K$9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SingoliSpecializzatiPerTipo!$C$13:$K$13</c:f>
              <c:numCache>
                <c:formatCode>0.0</c:formatCode>
                <c:ptCount val="9"/>
                <c:pt idx="0">
                  <c:v>30.584057000000001</c:v>
                </c:pt>
                <c:pt idx="1">
                  <c:v>55.831099000000002</c:v>
                </c:pt>
                <c:pt idx="2">
                  <c:v>82.168177999999997</c:v>
                </c:pt>
                <c:pt idx="3">
                  <c:v>86.442001000000005</c:v>
                </c:pt>
                <c:pt idx="4">
                  <c:v>136.54043799999999</c:v>
                </c:pt>
                <c:pt idx="5">
                  <c:v>165.617817</c:v>
                </c:pt>
                <c:pt idx="6">
                  <c:v>197.42843400000001</c:v>
                </c:pt>
                <c:pt idx="7">
                  <c:v>231.357519</c:v>
                </c:pt>
                <c:pt idx="8">
                  <c:v>267.78246000000001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0-4392-BC41-7C55135F5153}"/>
            </c:ext>
          </c:extLst>
        </c:ser>
        <c:ser>
          <c:idx val="0"/>
          <c:order val="1"/>
          <c:tx>
            <c:strRef>
              <c:f>SingoliSpecializzatiPerTipo!$B$10</c:f>
              <c:strCache>
                <c:ptCount val="1"/>
                <c:pt idx="0">
                  <c:v>Collina dolce</c:v>
                </c:pt>
              </c:strCache>
            </c:strRef>
          </c:tx>
          <c:spPr>
            <a:ln w="50800">
              <a:solidFill>
                <a:srgbClr val="FAE906"/>
              </a:solidFill>
            </a:ln>
          </c:spPr>
          <c:marker>
            <c:symbol val="none"/>
          </c:marker>
          <c:cat>
            <c:numRef>
              <c:f>SingoliSpecializzatiPerTipo!$C$9:$K$9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SingoliSpecializzatiPerTipo!$C$10:$K$10</c:f>
              <c:numCache>
                <c:formatCode>0.0</c:formatCode>
                <c:ptCount val="9"/>
                <c:pt idx="0">
                  <c:v>59.807850000000002</c:v>
                </c:pt>
                <c:pt idx="1">
                  <c:v>79.120587</c:v>
                </c:pt>
                <c:pt idx="2">
                  <c:v>92.580657000000002</c:v>
                </c:pt>
                <c:pt idx="3">
                  <c:v>119.517107</c:v>
                </c:pt>
                <c:pt idx="4">
                  <c:v>159.39797200000001</c:v>
                </c:pt>
                <c:pt idx="5">
                  <c:v>173.13547399999999</c:v>
                </c:pt>
                <c:pt idx="6">
                  <c:v>181.62459999999999</c:v>
                </c:pt>
                <c:pt idx="7">
                  <c:v>191.57165699999999</c:v>
                </c:pt>
                <c:pt idx="8">
                  <c:v>204.94500099999999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0-4392-BC41-7C55135F5153}"/>
            </c:ext>
          </c:extLst>
        </c:ser>
        <c:ser>
          <c:idx val="2"/>
          <c:order val="2"/>
          <c:tx>
            <c:strRef>
              <c:f>SingoliSpecializzatiPerTipo!$B$12</c:f>
              <c:strCache>
                <c:ptCount val="1"/>
                <c:pt idx="0">
                  <c:v>Collina pendente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SingoliSpecializzatiPerTipo!$C$9:$K$9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SingoliSpecializzatiPerTipo!$C$12:$K$12</c:f>
              <c:numCache>
                <c:formatCode>0.0</c:formatCode>
                <c:ptCount val="9"/>
                <c:pt idx="0">
                  <c:v>79.908838000000003</c:v>
                </c:pt>
                <c:pt idx="1">
                  <c:v>71.145741999999998</c:v>
                </c:pt>
                <c:pt idx="2">
                  <c:v>49.475293000000001</c:v>
                </c:pt>
                <c:pt idx="3">
                  <c:v>43.073703000000002</c:v>
                </c:pt>
                <c:pt idx="4">
                  <c:v>75.466894999999994</c:v>
                </c:pt>
                <c:pt idx="5">
                  <c:v>84.647580000000005</c:v>
                </c:pt>
                <c:pt idx="6">
                  <c:v>97.066756999999996</c:v>
                </c:pt>
                <c:pt idx="7">
                  <c:v>106.340802</c:v>
                </c:pt>
                <c:pt idx="8">
                  <c:v>118.20709100000001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0-4392-BC41-7C55135F5153}"/>
            </c:ext>
          </c:extLst>
        </c:ser>
        <c:ser>
          <c:idx val="1"/>
          <c:order val="3"/>
          <c:tx>
            <c:strRef>
              <c:f>SingoliSpecializzatiPerTipo!$B$11</c:f>
              <c:strCache>
                <c:ptCount val="1"/>
                <c:pt idx="0">
                  <c:v>Collina impervia</c:v>
                </c:pt>
              </c:strCache>
            </c:strRef>
          </c:tx>
          <c:spPr>
            <a:ln w="50800">
              <a:solidFill>
                <a:srgbClr val="7E0000"/>
              </a:solidFill>
            </a:ln>
          </c:spPr>
          <c:marker>
            <c:symbol val="none"/>
          </c:marker>
          <c:cat>
            <c:numRef>
              <c:f>SingoliSpecializzatiPerTipo!$C$9:$K$9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SingoliSpecializzatiPerTipo!$C$11:$K$11</c:f>
              <c:numCache>
                <c:formatCode>0.0</c:formatCode>
                <c:ptCount val="9"/>
                <c:pt idx="0">
                  <c:v>53.143701999999998</c:v>
                </c:pt>
                <c:pt idx="1">
                  <c:v>62.145313000000002</c:v>
                </c:pt>
                <c:pt idx="2">
                  <c:v>44.948312000000001</c:v>
                </c:pt>
                <c:pt idx="3">
                  <c:v>52.163280999999998</c:v>
                </c:pt>
                <c:pt idx="4">
                  <c:v>59.182071000000001</c:v>
                </c:pt>
                <c:pt idx="5">
                  <c:v>66.942892999999998</c:v>
                </c:pt>
                <c:pt idx="6">
                  <c:v>76.156830999999997</c:v>
                </c:pt>
                <c:pt idx="7">
                  <c:v>82.500961000000004</c:v>
                </c:pt>
                <c:pt idx="8">
                  <c:v>87.365982000000002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F0-4392-BC41-7C55135F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348672"/>
        <c:axId val="120350208"/>
      </c:lineChart>
      <c:catAx>
        <c:axId val="120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20350208"/>
        <c:crosses val="autoZero"/>
        <c:auto val="1"/>
        <c:lblAlgn val="ctr"/>
        <c:lblOffset val="100"/>
        <c:noMultiLvlLbl val="0"/>
      </c:catAx>
      <c:valAx>
        <c:axId val="120350208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ha</a:t>
                </a:r>
              </a:p>
            </c:rich>
          </c:tx>
          <c:layout>
            <c:manualLayout>
              <c:xMode val="edge"/>
              <c:yMode val="edge"/>
              <c:x val="0.13257130266533201"/>
              <c:y val="0.3647063314550325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2034867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800"/>
            </a:pPr>
            <a:endParaRPr lang="it-IT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8855977840314"/>
          <c:y val="9.2235308697711266E-2"/>
          <c:w val="0.80565587196337307"/>
          <c:h val="0.775472197509881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Lierza!$D$1</c:f>
              <c:strCache>
                <c:ptCount val="1"/>
                <c:pt idx="0">
                  <c:v>Lunghezza_tot (km)</c:v>
                </c:pt>
              </c:strCache>
            </c:strRef>
          </c:tx>
          <c:spPr>
            <a:ln w="38100">
              <a:solidFill>
                <a:srgbClr val="B41880"/>
              </a:solidFill>
            </a:ln>
          </c:spPr>
          <c:marker>
            <c:symbol val="circle"/>
            <c:size val="9"/>
            <c:spPr>
              <a:solidFill>
                <a:srgbClr val="B41880"/>
              </a:solidFill>
              <a:ln>
                <a:solidFill>
                  <a:srgbClr val="B41880"/>
                </a:solidFill>
              </a:ln>
            </c:spPr>
          </c:marker>
          <c:dLbls>
            <c:dLbl>
              <c:idx val="0"/>
              <c:layout>
                <c:manualLayout>
                  <c:x val="-1.8079097653729937E-2"/>
                  <c:y val="3.212851405622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B8-464A-ACAE-5DF8CD778CA9}"/>
                </c:ext>
              </c:extLst>
            </c:dLbl>
            <c:dLbl>
              <c:idx val="1"/>
              <c:layout>
                <c:manualLayout>
                  <c:x val="-2.2598872067162386E-2"/>
                  <c:y val="3.5698348951361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B8-464A-ACAE-5DF8CD778CA9}"/>
                </c:ext>
              </c:extLst>
            </c:dLbl>
            <c:dLbl>
              <c:idx val="2"/>
              <c:layout>
                <c:manualLayout>
                  <c:x val="-2.1468928463804306E-2"/>
                  <c:y val="3.212851405622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B8-464A-ACAE-5DF8CD778CA9}"/>
                </c:ext>
              </c:extLst>
            </c:dLbl>
            <c:dLbl>
              <c:idx val="3"/>
              <c:layout>
                <c:manualLayout>
                  <c:x val="2.2598872067161606E-3"/>
                  <c:y val="5.354752342704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B8-464A-ACAE-5DF8CD778CA9}"/>
                </c:ext>
              </c:extLst>
            </c:dLbl>
            <c:dLbl>
              <c:idx val="8"/>
              <c:layout>
                <c:manualLayout>
                  <c:x val="0"/>
                  <c:y val="1.7849174475680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B8-464A-ACAE-5DF8CD778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Lierza!$A$2:$A$10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xVal>
          <c:yVal>
            <c:numRef>
              <c:f>Lierza!$D$2:$D$10</c:f>
              <c:numCache>
                <c:formatCode>0.0</c:formatCode>
                <c:ptCount val="9"/>
                <c:pt idx="0">
                  <c:v>910.72940000000006</c:v>
                </c:pt>
                <c:pt idx="1">
                  <c:v>931.59249999999997</c:v>
                </c:pt>
                <c:pt idx="2">
                  <c:v>741.8001999999999</c:v>
                </c:pt>
                <c:pt idx="3">
                  <c:v>802.79590000000007</c:v>
                </c:pt>
                <c:pt idx="4">
                  <c:v>1206.5235</c:v>
                </c:pt>
                <c:pt idx="5">
                  <c:v>1396.1469</c:v>
                </c:pt>
                <c:pt idx="6">
                  <c:v>1590.9006999999999</c:v>
                </c:pt>
                <c:pt idx="7">
                  <c:v>1782.6967999999999</c:v>
                </c:pt>
                <c:pt idx="8">
                  <c:v>1964.8588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B8-464A-ACAE-5DF8CD77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3040"/>
        <c:axId val="109953408"/>
      </c:scatterChart>
      <c:valAx>
        <c:axId val="109943040"/>
        <c:scaling>
          <c:orientation val="minMax"/>
          <c:max val="202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09953408"/>
        <c:crosses val="autoZero"/>
        <c:crossBetween val="midCat"/>
      </c:valAx>
      <c:valAx>
        <c:axId val="109953408"/>
        <c:scaling>
          <c:orientation val="minMax"/>
          <c:max val="2000"/>
          <c:min val="5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en-US" sz="1800"/>
                  <a:t>km</a:t>
                </a:r>
              </a:p>
            </c:rich>
          </c:tx>
          <c:layout>
            <c:manualLayout>
              <c:xMode val="edge"/>
              <c:yMode val="edge"/>
              <c:x val="3.3012379642365884E-2"/>
              <c:y val="1.68707063790939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09943040"/>
        <c:crosses val="autoZero"/>
        <c:crossBetween val="midCat"/>
        <c:majorUnit val="25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7113121965799"/>
          <c:y val="5.1400554097404488E-2"/>
          <c:w val="0.87383705519388921"/>
          <c:h val="0.8326195683872849"/>
        </c:manualLayout>
      </c:layout>
      <c:lineChart>
        <c:grouping val="standard"/>
        <c:varyColors val="0"/>
        <c:ser>
          <c:idx val="4"/>
          <c:order val="0"/>
          <c:tx>
            <c:strRef>
              <c:f>'FilariPer TipoMorfologico'!$A$16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TipoMorfologico'!$B$16:$J$16</c:f>
              <c:numCache>
                <c:formatCode>0</c:formatCode>
                <c:ptCount val="9"/>
                <c:pt idx="0">
                  <c:v>782</c:v>
                </c:pt>
                <c:pt idx="1">
                  <c:v>676.46130000000005</c:v>
                </c:pt>
                <c:pt idx="2">
                  <c:v>570.80050000000006</c:v>
                </c:pt>
                <c:pt idx="3">
                  <c:v>472.5521</c:v>
                </c:pt>
                <c:pt idx="4">
                  <c:v>374.5376</c:v>
                </c:pt>
                <c:pt idx="5">
                  <c:v>225.99799999999999</c:v>
                </c:pt>
                <c:pt idx="6">
                  <c:v>242.28579999999999</c:v>
                </c:pt>
                <c:pt idx="7">
                  <c:v>322.11809999999997</c:v>
                </c:pt>
                <c:pt idx="8">
                  <c:v>324.23930000000001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D-49A3-8EDB-DF3B0B8EDBDB}"/>
            </c:ext>
          </c:extLst>
        </c:ser>
        <c:ser>
          <c:idx val="1"/>
          <c:order val="1"/>
          <c:tx>
            <c:strRef>
              <c:f>'FilariPer TipoMorfologico'!$A$17</c:f>
              <c:strCache>
                <c:ptCount val="1"/>
                <c:pt idx="0">
                  <c:v>Collina dolce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TipoMorfologico'!$B$17:$J$17</c:f>
              <c:numCache>
                <c:formatCode>0</c:formatCode>
                <c:ptCount val="9"/>
                <c:pt idx="0">
                  <c:v>597</c:v>
                </c:pt>
                <c:pt idx="1">
                  <c:v>563.89819999999997</c:v>
                </c:pt>
                <c:pt idx="2">
                  <c:v>531.99259999999992</c:v>
                </c:pt>
                <c:pt idx="3">
                  <c:v>506.38759999999996</c:v>
                </c:pt>
                <c:pt idx="4">
                  <c:v>463.5847</c:v>
                </c:pt>
                <c:pt idx="5">
                  <c:v>323.90179999999998</c:v>
                </c:pt>
                <c:pt idx="6">
                  <c:v>254.9718</c:v>
                </c:pt>
                <c:pt idx="7">
                  <c:v>261.69960000000003</c:v>
                </c:pt>
                <c:pt idx="8">
                  <c:v>231.76739999999998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D-49A3-8EDB-DF3B0B8EDBDB}"/>
            </c:ext>
          </c:extLst>
        </c:ser>
        <c:ser>
          <c:idx val="3"/>
          <c:order val="2"/>
          <c:tx>
            <c:strRef>
              <c:f>'FilariPer TipoMorfologico'!$A$18</c:f>
              <c:strCache>
                <c:ptCount val="1"/>
                <c:pt idx="0">
                  <c:v>Collina pendente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TipoMorfologico'!$B$18:$J$18</c:f>
              <c:numCache>
                <c:formatCode>0</c:formatCode>
                <c:ptCount val="9"/>
                <c:pt idx="0">
                  <c:v>342</c:v>
                </c:pt>
                <c:pt idx="1">
                  <c:v>309.91320000000002</c:v>
                </c:pt>
                <c:pt idx="2">
                  <c:v>277.59520000000003</c:v>
                </c:pt>
                <c:pt idx="3">
                  <c:v>232.73260000000002</c:v>
                </c:pt>
                <c:pt idx="4">
                  <c:v>207.08109999999999</c:v>
                </c:pt>
                <c:pt idx="5">
                  <c:v>112.6009</c:v>
                </c:pt>
                <c:pt idx="6">
                  <c:v>127.5877</c:v>
                </c:pt>
                <c:pt idx="7">
                  <c:v>187.64929999999998</c:v>
                </c:pt>
                <c:pt idx="8">
                  <c:v>216.28470000000002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0D-49A3-8EDB-DF3B0B8EDBDB}"/>
            </c:ext>
          </c:extLst>
        </c:ser>
        <c:ser>
          <c:idx val="2"/>
          <c:order val="3"/>
          <c:tx>
            <c:strRef>
              <c:f>'FilariPer TipoMorfologico'!$A$19</c:f>
              <c:strCache>
                <c:ptCount val="1"/>
                <c:pt idx="0">
                  <c:v>Collina impervia</c:v>
                </c:pt>
              </c:strCache>
            </c:strRef>
          </c:tx>
          <c:spPr>
            <a:ln w="50800">
              <a:solidFill>
                <a:srgbClr val="7E00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TipoMorfologico'!$B$19:$J$19</c:f>
              <c:numCache>
                <c:formatCode>0</c:formatCode>
                <c:ptCount val="9"/>
                <c:pt idx="0">
                  <c:v>244</c:v>
                </c:pt>
                <c:pt idx="1">
                  <c:v>232.4162</c:v>
                </c:pt>
                <c:pt idx="2">
                  <c:v>210.50370000000001</c:v>
                </c:pt>
                <c:pt idx="3">
                  <c:v>184.4658</c:v>
                </c:pt>
                <c:pt idx="4">
                  <c:v>161.31129999999999</c:v>
                </c:pt>
                <c:pt idx="5">
                  <c:v>140.29160000000002</c:v>
                </c:pt>
                <c:pt idx="6">
                  <c:v>116.9502</c:v>
                </c:pt>
                <c:pt idx="7">
                  <c:v>160.12520000000001</c:v>
                </c:pt>
                <c:pt idx="8">
                  <c:v>138.4376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D-49A3-8EDB-DF3B0B8E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71808"/>
        <c:axId val="110073344"/>
      </c:lineChart>
      <c:catAx>
        <c:axId val="11007180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10073344"/>
        <c:crosses val="autoZero"/>
        <c:auto val="1"/>
        <c:lblAlgn val="ctr"/>
        <c:lblOffset val="100"/>
        <c:noMultiLvlLbl val="0"/>
      </c:catAx>
      <c:valAx>
        <c:axId val="110073344"/>
        <c:scaling>
          <c:orientation val="minMax"/>
        </c:scaling>
        <c:delete val="0"/>
        <c:axPos val="l"/>
        <c:majorGridlines>
          <c:spPr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km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100718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680118236079533"/>
          <c:y val="9.2685085715534965E-2"/>
          <c:w val="0.39615949505774778"/>
          <c:h val="0.19013852152623698"/>
        </c:manualLayout>
      </c:layout>
      <c:overlay val="0"/>
      <c:txPr>
        <a:bodyPr/>
        <a:lstStyle/>
        <a:p>
          <a:pPr>
            <a:defRPr sz="1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84864623305467E-2"/>
          <c:y val="6.9217549180968188E-2"/>
          <c:w val="0.87694667353184108"/>
          <c:h val="0.79527983018778992"/>
        </c:manualLayout>
      </c:layout>
      <c:lineChart>
        <c:grouping val="standard"/>
        <c:varyColors val="0"/>
        <c:ser>
          <c:idx val="4"/>
          <c:order val="0"/>
          <c:tx>
            <c:strRef>
              <c:f>'FilariPer TipoMorfologico'!$A$12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'FilariPer TipoMorfologico'!$B$8:$J$8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TipoMorfologico'!$B$12:$J$12</c:f>
              <c:numCache>
                <c:formatCode>0</c:formatCode>
                <c:ptCount val="9"/>
                <c:pt idx="0" formatCode="General">
                  <c:v>9295</c:v>
                </c:pt>
                <c:pt idx="1">
                  <c:v>8113</c:v>
                </c:pt>
                <c:pt idx="2">
                  <c:v>6979</c:v>
                </c:pt>
                <c:pt idx="3">
                  <c:v>6046</c:v>
                </c:pt>
                <c:pt idx="4">
                  <c:v>5011</c:v>
                </c:pt>
                <c:pt idx="5">
                  <c:v>3764</c:v>
                </c:pt>
                <c:pt idx="6">
                  <c:v>3819</c:v>
                </c:pt>
                <c:pt idx="7">
                  <c:v>4987</c:v>
                </c:pt>
                <c:pt idx="8">
                  <c:v>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9-45CD-ABD6-4D3C90675AE3}"/>
            </c:ext>
          </c:extLst>
        </c:ser>
        <c:ser>
          <c:idx val="1"/>
          <c:order val="1"/>
          <c:tx>
            <c:strRef>
              <c:f>'FilariPer TipoMorfologico'!$A$9</c:f>
              <c:strCache>
                <c:ptCount val="1"/>
                <c:pt idx="0">
                  <c:v>Collina dolce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'FilariPer TipoMorfologico'!$B$8:$J$8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TipoMorfologico'!$B$9:$J$9</c:f>
              <c:numCache>
                <c:formatCode>0</c:formatCode>
                <c:ptCount val="9"/>
                <c:pt idx="0" formatCode="General">
                  <c:v>8770</c:v>
                </c:pt>
                <c:pt idx="1">
                  <c:v>8276</c:v>
                </c:pt>
                <c:pt idx="2">
                  <c:v>7761</c:v>
                </c:pt>
                <c:pt idx="3">
                  <c:v>7508</c:v>
                </c:pt>
                <c:pt idx="4">
                  <c:v>6881</c:v>
                </c:pt>
                <c:pt idx="5">
                  <c:v>5708</c:v>
                </c:pt>
                <c:pt idx="6">
                  <c:v>5041</c:v>
                </c:pt>
                <c:pt idx="7">
                  <c:v>6117</c:v>
                </c:pt>
                <c:pt idx="8">
                  <c:v>5606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9-45CD-ABD6-4D3C90675AE3}"/>
            </c:ext>
          </c:extLst>
        </c:ser>
        <c:ser>
          <c:idx val="3"/>
          <c:order val="2"/>
          <c:tx>
            <c:strRef>
              <c:f>'FilariPer TipoMorfologico'!$A$11</c:f>
              <c:strCache>
                <c:ptCount val="1"/>
                <c:pt idx="0">
                  <c:v>Collina pendente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'FilariPer TipoMorfologico'!$B$8:$J$8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TipoMorfologico'!$B$11:$J$11</c:f>
              <c:numCache>
                <c:formatCode>0</c:formatCode>
                <c:ptCount val="9"/>
                <c:pt idx="0" formatCode="General">
                  <c:v>7862</c:v>
                </c:pt>
                <c:pt idx="1">
                  <c:v>7290</c:v>
                </c:pt>
                <c:pt idx="2">
                  <c:v>6658</c:v>
                </c:pt>
                <c:pt idx="3">
                  <c:v>5856</c:v>
                </c:pt>
                <c:pt idx="4">
                  <c:v>5366</c:v>
                </c:pt>
                <c:pt idx="5">
                  <c:v>3631</c:v>
                </c:pt>
                <c:pt idx="6">
                  <c:v>4634</c:v>
                </c:pt>
                <c:pt idx="7">
                  <c:v>7276</c:v>
                </c:pt>
                <c:pt idx="8">
                  <c:v>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9-45CD-ABD6-4D3C90675AE3}"/>
            </c:ext>
          </c:extLst>
        </c:ser>
        <c:ser>
          <c:idx val="2"/>
          <c:order val="3"/>
          <c:tx>
            <c:strRef>
              <c:f>'FilariPer TipoMorfologico'!$A$10</c:f>
              <c:strCache>
                <c:ptCount val="1"/>
                <c:pt idx="0">
                  <c:v>Collina impervia</c:v>
                </c:pt>
              </c:strCache>
            </c:strRef>
          </c:tx>
          <c:spPr>
            <a:ln>
              <a:solidFill>
                <a:srgbClr val="7E0000"/>
              </a:solidFill>
            </a:ln>
          </c:spPr>
          <c:marker>
            <c:symbol val="none"/>
          </c:marker>
          <c:cat>
            <c:numRef>
              <c:f>'FilariPer TipoMorfologico'!$B$8:$J$8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TipoMorfologico'!$B$10:$J$10</c:f>
              <c:numCache>
                <c:formatCode>0</c:formatCode>
                <c:ptCount val="9"/>
                <c:pt idx="0" formatCode="General">
                  <c:v>7272</c:v>
                </c:pt>
                <c:pt idx="1">
                  <c:v>6820</c:v>
                </c:pt>
                <c:pt idx="2">
                  <c:v>6264</c:v>
                </c:pt>
                <c:pt idx="3">
                  <c:v>5692</c:v>
                </c:pt>
                <c:pt idx="4">
                  <c:v>5201</c:v>
                </c:pt>
                <c:pt idx="5">
                  <c:v>4498</c:v>
                </c:pt>
                <c:pt idx="6">
                  <c:v>4658</c:v>
                </c:pt>
                <c:pt idx="7">
                  <c:v>6300</c:v>
                </c:pt>
                <c:pt idx="8">
                  <c:v>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B9-45CD-ABD6-4D3C9067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88192"/>
        <c:axId val="110089728"/>
      </c:lineChart>
      <c:catAx>
        <c:axId val="11008819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crossAx val="110089728"/>
        <c:crosses val="autoZero"/>
        <c:auto val="1"/>
        <c:lblAlgn val="ctr"/>
        <c:lblOffset val="100"/>
        <c:noMultiLvlLbl val="0"/>
      </c:catAx>
      <c:valAx>
        <c:axId val="110089728"/>
        <c:scaling>
          <c:orientation val="minMax"/>
          <c:max val="9000"/>
          <c:min val="30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n. filari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0881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7504518872940178"/>
          <c:y val="0.61763683293482319"/>
          <c:w val="0.24202020202020241"/>
          <c:h val="0.2443432258123267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Tipi morfologici del bacin del Lierza</a:t>
            </a:r>
          </a:p>
        </c:rich>
      </c:tx>
      <c:layout>
        <c:manualLayout>
          <c:xMode val="edge"/>
          <c:yMode val="edge"/>
          <c:x val="0.14707422280821911"/>
          <c:y val="2.0034899939309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62953565110519"/>
          <c:y val="0.37500509887076627"/>
          <c:w val="0.47463816871279479"/>
          <c:h val="0.56884256151080392"/>
        </c:manualLayout>
      </c:layout>
      <c:pieChart>
        <c:varyColors val="1"/>
        <c:ser>
          <c:idx val="0"/>
          <c:order val="0"/>
          <c:tx>
            <c:strRef>
              <c:f>'FilariPer TipoMorfologico'!$K$15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92D050"/>
            </a:solidFill>
          </c:spPr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0-1BC2-4CD4-BAD6-295D8659283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BC2-4CD4-BAD6-295D8659283B}"/>
              </c:ext>
            </c:extLst>
          </c:dPt>
          <c:dPt>
            <c:idx val="3"/>
            <c:bubble3D val="0"/>
            <c:spPr>
              <a:solidFill>
                <a:srgbClr val="7E0000"/>
              </a:solidFill>
            </c:spPr>
            <c:extLst>
              <c:ext xmlns:c16="http://schemas.microsoft.com/office/drawing/2014/chart" uri="{C3380CC4-5D6E-409C-BE32-E72D297353CC}">
                <c16:uniqueId val="{00000002-1BC2-4CD4-BAD6-295D865928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'FilariPer TipoMorfologico'!$A$16:$A$19</c:f>
              <c:strCache>
                <c:ptCount val="4"/>
                <c:pt idx="0">
                  <c:v>Pianura o fondovalle</c:v>
                </c:pt>
                <c:pt idx="1">
                  <c:v>Collina dolce</c:v>
                </c:pt>
                <c:pt idx="2">
                  <c:v>Collina pendente</c:v>
                </c:pt>
                <c:pt idx="3">
                  <c:v>Collina impervia</c:v>
                </c:pt>
              </c:strCache>
            </c:strRef>
          </c:cat>
          <c:val>
            <c:numRef>
              <c:f>'FilariPer TipoMorfologico'!$K$16:$K$19</c:f>
              <c:numCache>
                <c:formatCode>0</c:formatCode>
                <c:ptCount val="4"/>
                <c:pt idx="0">
                  <c:v>443.44363333333342</c:v>
                </c:pt>
                <c:pt idx="1">
                  <c:v>415.02263333333332</c:v>
                </c:pt>
                <c:pt idx="2">
                  <c:v>223.71607777777774</c:v>
                </c:pt>
                <c:pt idx="3">
                  <c:v>176.50017777777779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C2-4CD4-BAD6-295D86592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5318776607460189"/>
          <c:y val="9.6588275143855776E-2"/>
          <c:w val="0.60995155468527651"/>
          <c:h val="0.26499118712303571"/>
        </c:manualLayout>
      </c:layout>
      <c:overlay val="0"/>
      <c:txPr>
        <a:bodyPr/>
        <a:lstStyle/>
        <a:p>
          <a:pPr>
            <a:defRPr sz="1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Km totali per settore morfologico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2707003492988"/>
          <c:y val="8.4074178302296826E-2"/>
          <c:w val="0.8415403306012047"/>
          <c:h val="0.79994593325884544"/>
        </c:manualLayout>
      </c:layout>
      <c:lineChart>
        <c:grouping val="standard"/>
        <c:varyColors val="0"/>
        <c:ser>
          <c:idx val="1"/>
          <c:order val="0"/>
          <c:tx>
            <c:strRef>
              <c:f>'FilariPer TipoMorfologico'!$A$16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TipoMorfologico'!$B$16:$J$16</c:f>
              <c:numCache>
                <c:formatCode>0</c:formatCode>
                <c:ptCount val="9"/>
                <c:pt idx="0">
                  <c:v>782</c:v>
                </c:pt>
                <c:pt idx="1">
                  <c:v>676.46130000000005</c:v>
                </c:pt>
                <c:pt idx="2">
                  <c:v>570.80050000000006</c:v>
                </c:pt>
                <c:pt idx="3">
                  <c:v>472.5521</c:v>
                </c:pt>
                <c:pt idx="4">
                  <c:v>374.5376</c:v>
                </c:pt>
                <c:pt idx="5">
                  <c:v>225.99799999999999</c:v>
                </c:pt>
                <c:pt idx="6">
                  <c:v>242.28579999999999</c:v>
                </c:pt>
                <c:pt idx="7">
                  <c:v>322.11809999999997</c:v>
                </c:pt>
                <c:pt idx="8">
                  <c:v>324.23930000000001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8A-4CB1-893B-C9051386296C}"/>
            </c:ext>
          </c:extLst>
        </c:ser>
        <c:ser>
          <c:idx val="3"/>
          <c:order val="1"/>
          <c:tx>
            <c:strRef>
              <c:f>'FilariPer TipoMorfologico'!$A$17</c:f>
              <c:strCache>
                <c:ptCount val="1"/>
                <c:pt idx="0">
                  <c:v>Collina dolce</c:v>
                </c:pt>
              </c:strCache>
            </c:strRef>
          </c:tx>
          <c:spPr>
            <a:ln>
              <a:solidFill>
                <a:srgbClr val="FAE906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TipoMorfologico'!$B$17:$J$17</c:f>
              <c:numCache>
                <c:formatCode>0</c:formatCode>
                <c:ptCount val="9"/>
                <c:pt idx="0">
                  <c:v>597</c:v>
                </c:pt>
                <c:pt idx="1">
                  <c:v>563.89819999999997</c:v>
                </c:pt>
                <c:pt idx="2">
                  <c:v>531.99259999999992</c:v>
                </c:pt>
                <c:pt idx="3">
                  <c:v>506.38759999999996</c:v>
                </c:pt>
                <c:pt idx="4">
                  <c:v>463.5847</c:v>
                </c:pt>
                <c:pt idx="5">
                  <c:v>323.90179999999998</c:v>
                </c:pt>
                <c:pt idx="6">
                  <c:v>254.9718</c:v>
                </c:pt>
                <c:pt idx="7">
                  <c:v>261.69960000000003</c:v>
                </c:pt>
                <c:pt idx="8">
                  <c:v>231.76739999999998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A-4CB1-893B-C9051386296C}"/>
            </c:ext>
          </c:extLst>
        </c:ser>
        <c:ser>
          <c:idx val="2"/>
          <c:order val="2"/>
          <c:tx>
            <c:strRef>
              <c:f>'FilariPer TipoMorfologico'!$A$18</c:f>
              <c:strCache>
                <c:ptCount val="1"/>
                <c:pt idx="0">
                  <c:v>Collina pendente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TipoMorfologico'!$B$18:$J$18</c:f>
              <c:numCache>
                <c:formatCode>0</c:formatCode>
                <c:ptCount val="9"/>
                <c:pt idx="0">
                  <c:v>342</c:v>
                </c:pt>
                <c:pt idx="1">
                  <c:v>309.91320000000002</c:v>
                </c:pt>
                <c:pt idx="2">
                  <c:v>277.59520000000003</c:v>
                </c:pt>
                <c:pt idx="3">
                  <c:v>232.73260000000002</c:v>
                </c:pt>
                <c:pt idx="4">
                  <c:v>207.08109999999999</c:v>
                </c:pt>
                <c:pt idx="5">
                  <c:v>112.6009</c:v>
                </c:pt>
                <c:pt idx="6">
                  <c:v>127.5877</c:v>
                </c:pt>
                <c:pt idx="7">
                  <c:v>187.64929999999998</c:v>
                </c:pt>
                <c:pt idx="8">
                  <c:v>216.28470000000002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A-4CB1-893B-C9051386296C}"/>
            </c:ext>
          </c:extLst>
        </c:ser>
        <c:ser>
          <c:idx val="0"/>
          <c:order val="3"/>
          <c:tx>
            <c:strRef>
              <c:f>'FilariPer TipoMorfologico'!$A$19</c:f>
              <c:strCache>
                <c:ptCount val="1"/>
                <c:pt idx="0">
                  <c:v>Collina impervia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'FilariPer TipoMorfologico'!$B$15:$J$15</c:f>
              <c:numCache>
                <c:formatCode>General</c:formatCode>
                <c:ptCount val="9"/>
                <c:pt idx="0" formatCode="0">
                  <c:v>2018</c:v>
                </c:pt>
                <c:pt idx="1">
                  <c:v>2015</c:v>
                </c:pt>
                <c:pt idx="2">
                  <c:v>2012</c:v>
                </c:pt>
                <c:pt idx="3">
                  <c:v>2007</c:v>
                </c:pt>
                <c:pt idx="4">
                  <c:v>2003</c:v>
                </c:pt>
                <c:pt idx="5">
                  <c:v>1991</c:v>
                </c:pt>
                <c:pt idx="6">
                  <c:v>1980</c:v>
                </c:pt>
                <c:pt idx="7">
                  <c:v>1967</c:v>
                </c:pt>
                <c:pt idx="8">
                  <c:v>1960</c:v>
                </c:pt>
              </c:numCache>
            </c:numRef>
          </c:cat>
          <c:val>
            <c:numRef>
              <c:f>'FilariPer TipoMorfologico'!$B$19:$J$19</c:f>
              <c:numCache>
                <c:formatCode>0</c:formatCode>
                <c:ptCount val="9"/>
                <c:pt idx="0">
                  <c:v>244</c:v>
                </c:pt>
                <c:pt idx="1">
                  <c:v>232.4162</c:v>
                </c:pt>
                <c:pt idx="2">
                  <c:v>210.50370000000001</c:v>
                </c:pt>
                <c:pt idx="3">
                  <c:v>184.4658</c:v>
                </c:pt>
                <c:pt idx="4">
                  <c:v>161.31129999999999</c:v>
                </c:pt>
                <c:pt idx="5">
                  <c:v>140.29160000000002</c:v>
                </c:pt>
                <c:pt idx="6">
                  <c:v>116.9502</c:v>
                </c:pt>
                <c:pt idx="7">
                  <c:v>160.12520000000001</c:v>
                </c:pt>
                <c:pt idx="8">
                  <c:v>138.4376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8A-4CB1-893B-C90513862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20032"/>
        <c:axId val="119682176"/>
      </c:lineChart>
      <c:catAx>
        <c:axId val="110620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119682176"/>
        <c:crosses val="autoZero"/>
        <c:auto val="1"/>
        <c:lblAlgn val="ctr"/>
        <c:lblOffset val="100"/>
        <c:noMultiLvlLbl val="0"/>
      </c:catAx>
      <c:valAx>
        <c:axId val="119682176"/>
        <c:scaling>
          <c:orientation val="minMax"/>
          <c:max val="800"/>
        </c:scaling>
        <c:delete val="0"/>
        <c:axPos val="l"/>
        <c:majorGridlines>
          <c:spPr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km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1106200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680118236079533"/>
          <c:y val="9.2685085715534965E-2"/>
          <c:w val="0.22199146053127158"/>
          <c:h val="0.20330184462490908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7445267412792"/>
          <c:y val="9.3449712362498008E-2"/>
          <c:w val="0.71991025904370665"/>
          <c:h val="0.77434088352742392"/>
        </c:manualLayout>
      </c:layout>
      <c:lineChart>
        <c:grouping val="standard"/>
        <c:varyColors val="0"/>
        <c:ser>
          <c:idx val="1"/>
          <c:order val="0"/>
          <c:tx>
            <c:strRef>
              <c:f>SingoliSpecializzatiPerTipo!$N$6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 w="50800">
              <a:solidFill>
                <a:srgbClr val="00FF00"/>
              </a:solidFill>
            </a:ln>
          </c:spPr>
          <c:marker>
            <c:symbol val="none"/>
          </c:marker>
          <c:cat>
            <c:numRef>
              <c:f>SingoliSpecializzatiPerTipo!$O$2:$W$2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SingoliSpecializzatiPerTipo!$O$6:$W$6</c:f>
              <c:numCache>
                <c:formatCode>0.0</c:formatCode>
                <c:ptCount val="9"/>
                <c:pt idx="0">
                  <c:v>259.77212666666668</c:v>
                </c:pt>
                <c:pt idx="1">
                  <c:v>192.83841999999999</c:v>
                </c:pt>
                <c:pt idx="2">
                  <c:v>42.680033333333334</c:v>
                </c:pt>
                <c:pt idx="3">
                  <c:v>14.6213</c:v>
                </c:pt>
                <c:pt idx="4">
                  <c:v>5.7544066666666662</c:v>
                </c:pt>
                <c:pt idx="5">
                  <c:v>6.8986666666666663</c:v>
                </c:pt>
                <c:pt idx="6">
                  <c:v>4.6476333333333333</c:v>
                </c:pt>
                <c:pt idx="7">
                  <c:v>6.8098200000000011</c:v>
                </c:pt>
                <c:pt idx="8">
                  <c:v>3.2139933333333333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9-454E-ABB6-DB4BC40F69B0}"/>
            </c:ext>
          </c:extLst>
        </c:ser>
        <c:ser>
          <c:idx val="3"/>
          <c:order val="1"/>
          <c:tx>
            <c:strRef>
              <c:f>SingoliSpecializzatiPerTipo!$N$3</c:f>
              <c:strCache>
                <c:ptCount val="1"/>
                <c:pt idx="0">
                  <c:v>Collina dolce</c:v>
                </c:pt>
              </c:strCache>
            </c:strRef>
          </c:tx>
          <c:spPr>
            <a:ln w="50800">
              <a:solidFill>
                <a:srgbClr val="FAE906"/>
              </a:solidFill>
            </a:ln>
          </c:spPr>
          <c:marker>
            <c:symbol val="none"/>
          </c:marker>
          <c:cat>
            <c:numRef>
              <c:f>SingoliSpecializzatiPerTipo!$O$2:$W$2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SingoliSpecializzatiPerTipo!$O$3:$W$3</c:f>
              <c:numCache>
                <c:formatCode>0.0</c:formatCode>
                <c:ptCount val="9"/>
                <c:pt idx="0">
                  <c:v>94.762713333333323</c:v>
                </c:pt>
                <c:pt idx="1">
                  <c:v>63.971860000000007</c:v>
                </c:pt>
                <c:pt idx="2">
                  <c:v>18.379666666666665</c:v>
                </c:pt>
                <c:pt idx="3">
                  <c:v>10.785166666666665</c:v>
                </c:pt>
                <c:pt idx="4">
                  <c:v>4.3045066666666667</c:v>
                </c:pt>
                <c:pt idx="5">
                  <c:v>4.5596466666666666</c:v>
                </c:pt>
                <c:pt idx="6">
                  <c:v>3.1124199999999997</c:v>
                </c:pt>
                <c:pt idx="7">
                  <c:v>4.6305800000000001</c:v>
                </c:pt>
                <c:pt idx="8">
                  <c:v>1.4262266666666668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9-454E-ABB6-DB4BC40F69B0}"/>
            </c:ext>
          </c:extLst>
        </c:ser>
        <c:ser>
          <c:idx val="2"/>
          <c:order val="2"/>
          <c:tx>
            <c:strRef>
              <c:f>SingoliSpecializzatiPerTipo!$N$5</c:f>
              <c:strCache>
                <c:ptCount val="1"/>
                <c:pt idx="0">
                  <c:v>Collina pendente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SingoliSpecializzatiPerTipo!$O$2:$W$2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SingoliSpecializzatiPerTipo!$O$5:$W$5</c:f>
              <c:numCache>
                <c:formatCode>0.0</c:formatCode>
                <c:ptCount val="9"/>
                <c:pt idx="0">
                  <c:v>30.628686666666667</c:v>
                </c:pt>
                <c:pt idx="1">
                  <c:v>22.40855333333333</c:v>
                </c:pt>
                <c:pt idx="2">
                  <c:v>10.805100000000001</c:v>
                </c:pt>
                <c:pt idx="3">
                  <c:v>8.4950466666666671</c:v>
                </c:pt>
                <c:pt idx="4">
                  <c:v>3.1262800000000004</c:v>
                </c:pt>
                <c:pt idx="5">
                  <c:v>6.3841599999999996</c:v>
                </c:pt>
                <c:pt idx="6">
                  <c:v>5.330613333333333</c:v>
                </c:pt>
                <c:pt idx="7">
                  <c:v>5.8274799999999995</c:v>
                </c:pt>
                <c:pt idx="8">
                  <c:v>1.5318799999999999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9-454E-ABB6-DB4BC40F69B0}"/>
            </c:ext>
          </c:extLst>
        </c:ser>
        <c:ser>
          <c:idx val="0"/>
          <c:order val="3"/>
          <c:tx>
            <c:strRef>
              <c:f>SingoliSpecializzatiPerTipo!$N$4</c:f>
              <c:strCache>
                <c:ptCount val="1"/>
                <c:pt idx="0">
                  <c:v>Collina impervia</c:v>
                </c:pt>
              </c:strCache>
            </c:strRef>
          </c:tx>
          <c:spPr>
            <a:ln w="50800">
              <a:solidFill>
                <a:srgbClr val="7E0000"/>
              </a:solidFill>
            </a:ln>
          </c:spPr>
          <c:marker>
            <c:symbol val="none"/>
          </c:marker>
          <c:cat>
            <c:numRef>
              <c:f>SingoliSpecializzatiPerTipo!$O$2:$W$2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cat>
          <c:val>
            <c:numRef>
              <c:f>SingoliSpecializzatiPerTipo!$O$4:$W$4</c:f>
              <c:numCache>
                <c:formatCode>0.0</c:formatCode>
                <c:ptCount val="9"/>
                <c:pt idx="0">
                  <c:v>20.70478</c:v>
                </c:pt>
                <c:pt idx="1">
                  <c:v>16.55706</c:v>
                </c:pt>
                <c:pt idx="2">
                  <c:v>9.6478733333333331</c:v>
                </c:pt>
                <c:pt idx="3">
                  <c:v>7.5077600000000002</c:v>
                </c:pt>
                <c:pt idx="4">
                  <c:v>1.6725599999999998</c:v>
                </c:pt>
                <c:pt idx="5">
                  <c:v>2.5724933333333331</c:v>
                </c:pt>
                <c:pt idx="6">
                  <c:v>2.2717200000000002</c:v>
                </c:pt>
                <c:pt idx="7">
                  <c:v>2.6439000000000004</c:v>
                </c:pt>
                <c:pt idx="8">
                  <c:v>1.1897666666666669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9-454E-ABB6-DB4BC40F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066432"/>
        <c:axId val="120067968"/>
      </c:lineChart>
      <c:catAx>
        <c:axId val="1200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20067968"/>
        <c:crosses val="autoZero"/>
        <c:auto val="1"/>
        <c:lblAlgn val="ctr"/>
        <c:lblOffset val="100"/>
        <c:noMultiLvlLbl val="0"/>
      </c:catAx>
      <c:valAx>
        <c:axId val="120067968"/>
        <c:scaling>
          <c:orientation val="minMax"/>
          <c:max val="275"/>
          <c:min val="0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km</a:t>
                </a:r>
              </a:p>
            </c:rich>
          </c:tx>
          <c:layout>
            <c:manualLayout>
              <c:xMode val="edge"/>
              <c:yMode val="edge"/>
              <c:x val="0.10699974709250279"/>
              <c:y val="0.431592921852510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it-IT"/>
          </a:p>
        </c:txPr>
        <c:crossAx val="120066432"/>
        <c:crosses val="autoZero"/>
        <c:crossBetween val="between"/>
        <c:majorUnit val="2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800" b="0" baseline="0"/>
            </a:pPr>
            <a:endParaRPr lang="it-IT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8705221313606"/>
          <c:y val="5.5483062757803306E-2"/>
          <c:w val="0.8479017592163417"/>
          <c:h val="0.8128559711733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SingoliSpecializzatiPerTipo!$A$9</c:f>
              <c:strCache>
                <c:ptCount val="1"/>
                <c:pt idx="0">
                  <c:v>Specializzato</c:v>
                </c:pt>
              </c:strCache>
            </c:strRef>
          </c:tx>
          <c:spPr>
            <a:ln w="50800" cap="rnd">
              <a:solidFill>
                <a:srgbClr val="B4188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B41880"/>
              </a:solidFill>
              <a:ln w="9525">
                <a:solidFill>
                  <a:srgbClr val="B4188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796658117620718E-3"/>
                  <c:y val="2.449999951771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A-48B7-B905-46E978A37C98}"/>
                </c:ext>
              </c:extLst>
            </c:dLbl>
            <c:dLbl>
              <c:idx val="1"/>
              <c:layout>
                <c:manualLayout>
                  <c:x val="-1.7097493588215527E-2"/>
                  <c:y val="3.4999999311023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A-48B7-B905-46E978A37C98}"/>
                </c:ext>
              </c:extLst>
            </c:dLbl>
            <c:dLbl>
              <c:idx val="2"/>
              <c:layout>
                <c:manualLayout>
                  <c:x val="-2.2796658117620718E-3"/>
                  <c:y val="3.149999937992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A-48B7-B905-46E978A37C98}"/>
                </c:ext>
              </c:extLst>
            </c:dLbl>
            <c:dLbl>
              <c:idx val="3"/>
              <c:layout>
                <c:manualLayout>
                  <c:x val="-9.1186632470482889E-3"/>
                  <c:y val="3.3249999345472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9A-48B7-B905-46E978A37C98}"/>
                </c:ext>
              </c:extLst>
            </c:dLbl>
            <c:dLbl>
              <c:idx val="4"/>
              <c:layout>
                <c:manualLayout>
                  <c:x val="1.1398329058810363E-3"/>
                  <c:y val="8.749999827755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9A-48B7-B905-46E978A37C98}"/>
                </c:ext>
              </c:extLst>
            </c:dLbl>
            <c:dLbl>
              <c:idx val="5"/>
              <c:layout>
                <c:manualLayout>
                  <c:x val="-1.1398329058810363E-3"/>
                  <c:y val="2.274999955216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9A-48B7-B905-46E978A37C98}"/>
                </c:ext>
              </c:extLst>
            </c:dLbl>
            <c:dLbl>
              <c:idx val="6"/>
              <c:layout>
                <c:manualLayout>
                  <c:x val="-5.6991645294051764E-3"/>
                  <c:y val="1.7499999655511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9A-48B7-B905-46E978A37C98}"/>
                </c:ext>
              </c:extLst>
            </c:dLbl>
            <c:dLbl>
              <c:idx val="7"/>
              <c:layout>
                <c:manualLayout>
                  <c:x val="0"/>
                  <c:y val="1.399999972440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9A-48B7-B905-46E978A37C98}"/>
                </c:ext>
              </c:extLst>
            </c:dLbl>
            <c:dLbl>
              <c:idx val="8"/>
              <c:layout>
                <c:manualLayout>
                  <c:x val="-7.29493059763862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9A-48B7-B905-46E978A37C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SingoliSpecializzatiPerTipo!$C$9:$K$9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>
                  <c:v>2018</c:v>
                </c:pt>
              </c:numCache>
            </c:numRef>
          </c:xVal>
          <c:yVal>
            <c:numRef>
              <c:f>SingoliSpecializzatiPerTipo!$C$14:$K$14</c:f>
              <c:numCache>
                <c:formatCode>0.0</c:formatCode>
                <c:ptCount val="9"/>
                <c:pt idx="0">
                  <c:v>223.444447</c:v>
                </c:pt>
                <c:pt idx="1">
                  <c:v>268.24274099999997</c:v>
                </c:pt>
                <c:pt idx="2">
                  <c:v>269.17243999999999</c:v>
                </c:pt>
                <c:pt idx="3">
                  <c:v>301.19609200000002</c:v>
                </c:pt>
                <c:pt idx="4">
                  <c:v>430.58737600000001</c:v>
                </c:pt>
                <c:pt idx="5">
                  <c:v>490.34376400000002</c:v>
                </c:pt>
                <c:pt idx="6">
                  <c:v>552.27662199999997</c:v>
                </c:pt>
                <c:pt idx="7">
                  <c:v>611.770939</c:v>
                </c:pt>
                <c:pt idx="8">
                  <c:v>678.30053399999997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AB-4AB9-A8C1-BBB163149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89984"/>
        <c:axId val="120104064"/>
      </c:scatterChart>
      <c:valAx>
        <c:axId val="120089984"/>
        <c:scaling>
          <c:orientation val="minMax"/>
          <c:max val="2020"/>
          <c:min val="196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20104064"/>
        <c:crosses val="autoZero"/>
        <c:crossBetween val="midCat"/>
      </c:valAx>
      <c:valAx>
        <c:axId val="12010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2008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1257148147202"/>
          <c:y val="3.745428185355159E-2"/>
          <c:w val="0.85657705174741228"/>
          <c:h val="0.8780341190386447"/>
        </c:manualLayout>
      </c:layout>
      <c:scatterChart>
        <c:scatterStyle val="lineMarker"/>
        <c:varyColors val="0"/>
        <c:ser>
          <c:idx val="3"/>
          <c:order val="0"/>
          <c:tx>
            <c:strRef>
              <c:f>SingoliSpecializzatiPerTipo!$Z$26</c:f>
              <c:strCache>
                <c:ptCount val="1"/>
                <c:pt idx="0">
                  <c:v>Pianura o fondovalle</c:v>
                </c:pt>
              </c:strCache>
            </c:strRef>
          </c:tx>
          <c:spPr>
            <a:ln w="50800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SingoliSpecializzatiPerTipo!$AA$22:$AI$22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 formatCode="0">
                  <c:v>2018</c:v>
                </c:pt>
              </c:numCache>
            </c:numRef>
          </c:xVal>
          <c:yVal>
            <c:numRef>
              <c:f>SingoliSpecializzatiPerTipo!$AA$26:$AI$26</c:f>
              <c:numCache>
                <c:formatCode>0.0</c:formatCode>
                <c:ptCount val="9"/>
                <c:pt idx="0">
                  <c:v>4.7441287431453487</c:v>
                </c:pt>
                <c:pt idx="1">
                  <c:v>4.3186291147997897</c:v>
                </c:pt>
                <c:pt idx="2">
                  <c:v>4.1165232534196994</c:v>
                </c:pt>
                <c:pt idx="3">
                  <c:v>4.0894763235493787</c:v>
                </c:pt>
                <c:pt idx="4">
                  <c:v>3.7024582591697643</c:v>
                </c:pt>
                <c:pt idx="5">
                  <c:v>3.5566755261405785</c:v>
                </c:pt>
                <c:pt idx="6">
                  <c:v>3.4871930466836227</c:v>
                </c:pt>
                <c:pt idx="7">
                  <c:v>3.4548944624149858</c:v>
                </c:pt>
                <c:pt idx="8">
                  <c:v>3.4384600866951032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9-47B6-BC78-150CED903716}"/>
            </c:ext>
          </c:extLst>
        </c:ser>
        <c:ser>
          <c:idx val="0"/>
          <c:order val="1"/>
          <c:tx>
            <c:strRef>
              <c:f>SingoliSpecializzatiPerTipo!$Z$23</c:f>
              <c:strCache>
                <c:ptCount val="1"/>
                <c:pt idx="0">
                  <c:v>Collina dolce</c:v>
                </c:pt>
              </c:strCache>
            </c:strRef>
          </c:tx>
          <c:spPr>
            <a:ln w="50800">
              <a:solidFill>
                <a:srgbClr val="FAE906"/>
              </a:solidFill>
            </a:ln>
          </c:spPr>
          <c:marker>
            <c:symbol val="none"/>
          </c:marker>
          <c:xVal>
            <c:numRef>
              <c:f>SingoliSpecializzatiPerTipo!$AA$22:$AI$22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 formatCode="0">
                  <c:v>2018</c:v>
                </c:pt>
              </c:numCache>
            </c:numRef>
          </c:xVal>
          <c:yVal>
            <c:numRef>
              <c:f>SingoliSpecializzatiPerTipo!$AA$23:$AI$23</c:f>
              <c:numCache>
                <c:formatCode>0.0</c:formatCode>
                <c:ptCount val="9"/>
                <c:pt idx="0">
                  <c:v>4.3653871597482583</c:v>
                </c:pt>
                <c:pt idx="1">
                  <c:v>4.0014914953258449</c:v>
                </c:pt>
                <c:pt idx="2">
                  <c:v>3.9130910946038782</c:v>
                </c:pt>
                <c:pt idx="3">
                  <c:v>3.8170155870565377</c:v>
                </c:pt>
                <c:pt idx="4">
                  <c:v>3.4706040955768627</c:v>
                </c:pt>
                <c:pt idx="5">
                  <c:v>3.4500962501185497</c:v>
                </c:pt>
                <c:pt idx="6">
                  <c:v>3.4341351192249259</c:v>
                </c:pt>
                <c:pt idx="7">
                  <c:v>3.4254022609068624</c:v>
                </c:pt>
                <c:pt idx="8">
                  <c:v>3.4411354256409727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D9-47B6-BC78-150CED903716}"/>
            </c:ext>
          </c:extLst>
        </c:ser>
        <c:ser>
          <c:idx val="2"/>
          <c:order val="2"/>
          <c:tx>
            <c:strRef>
              <c:f>SingoliSpecializzatiPerTipo!$Z$25</c:f>
              <c:strCache>
                <c:ptCount val="1"/>
                <c:pt idx="0">
                  <c:v>Collina pendente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SingoliSpecializzatiPerTipo!$AA$22:$AI$22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 formatCode="0">
                  <c:v>2018</c:v>
                </c:pt>
              </c:numCache>
            </c:numRef>
          </c:xVal>
          <c:yVal>
            <c:numRef>
              <c:f>SingoliSpecializzatiPerTipo!$AA$25:$AI$25</c:f>
              <c:numCache>
                <c:formatCode>0.0</c:formatCode>
                <c:ptCount val="9"/>
                <c:pt idx="0">
                  <c:v>4.304134111537171</c:v>
                </c:pt>
                <c:pt idx="1">
                  <c:v>4.3055810043947185</c:v>
                </c:pt>
                <c:pt idx="2">
                  <c:v>4.2365295001138863</c:v>
                </c:pt>
                <c:pt idx="3">
                  <c:v>4.1374909883389206</c:v>
                </c:pt>
                <c:pt idx="4">
                  <c:v>3.7001770784333514</c:v>
                </c:pt>
                <c:pt idx="5">
                  <c:v>3.739702380983938</c:v>
                </c:pt>
                <c:pt idx="6">
                  <c:v>3.5651627774433532</c:v>
                </c:pt>
                <c:pt idx="7">
                  <c:v>3.4970666166106046</c:v>
                </c:pt>
                <c:pt idx="8">
                  <c:v>3.4718989548859969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D9-47B6-BC78-150CED903716}"/>
            </c:ext>
          </c:extLst>
        </c:ser>
        <c:ser>
          <c:idx val="1"/>
          <c:order val="3"/>
          <c:tx>
            <c:strRef>
              <c:f>SingoliSpecializzatiPerTipo!$Z$24</c:f>
              <c:strCache>
                <c:ptCount val="1"/>
                <c:pt idx="0">
                  <c:v>Collina impervia</c:v>
                </c:pt>
              </c:strCache>
            </c:strRef>
          </c:tx>
          <c:spPr>
            <a:ln w="50800">
              <a:solidFill>
                <a:srgbClr val="990000"/>
              </a:solidFill>
            </a:ln>
          </c:spPr>
          <c:marker>
            <c:symbol val="none"/>
          </c:marker>
          <c:xVal>
            <c:numRef>
              <c:f>SingoliSpecializzatiPerTipo!$AA$22:$AI$22</c:f>
              <c:numCache>
                <c:formatCode>General</c:formatCode>
                <c:ptCount val="9"/>
                <c:pt idx="0">
                  <c:v>1960</c:v>
                </c:pt>
                <c:pt idx="1">
                  <c:v>1967</c:v>
                </c:pt>
                <c:pt idx="2">
                  <c:v>1980</c:v>
                </c:pt>
                <c:pt idx="3">
                  <c:v>1991</c:v>
                </c:pt>
                <c:pt idx="4">
                  <c:v>2003</c:v>
                </c:pt>
                <c:pt idx="5">
                  <c:v>2007</c:v>
                </c:pt>
                <c:pt idx="6">
                  <c:v>2012</c:v>
                </c:pt>
                <c:pt idx="7">
                  <c:v>2015</c:v>
                </c:pt>
                <c:pt idx="8" formatCode="0">
                  <c:v>2018</c:v>
                </c:pt>
              </c:numCache>
            </c:numRef>
          </c:xVal>
          <c:yVal>
            <c:numRef>
              <c:f>SingoliSpecializzatiPerTipo!$AA$24:$AI$24</c:f>
              <c:numCache>
                <c:formatCode>0.0</c:formatCode>
                <c:ptCount val="9"/>
                <c:pt idx="0">
                  <c:v>4.513924154708941</c:v>
                </c:pt>
                <c:pt idx="1">
                  <c:v>4.32862841296126</c:v>
                </c:pt>
                <c:pt idx="2">
                  <c:v>4.1889410412908727</c:v>
                </c:pt>
                <c:pt idx="3">
                  <c:v>3.9284359452174291</c:v>
                </c:pt>
                <c:pt idx="4">
                  <c:v>3.7072499444683666</c:v>
                </c:pt>
                <c:pt idx="5">
                  <c:v>3.6803384482243735</c:v>
                </c:pt>
                <c:pt idx="6">
                  <c:v>3.6573071533008519</c:v>
                </c:pt>
                <c:pt idx="7">
                  <c:v>3.5905529517700789</c:v>
                </c:pt>
                <c:pt idx="8">
                  <c:v>3.5981177893792782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D9-47B6-BC78-150CED90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46560"/>
        <c:axId val="120164736"/>
      </c:scatterChart>
      <c:valAx>
        <c:axId val="120146560"/>
        <c:scaling>
          <c:orientation val="minMax"/>
          <c:max val="2020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crossAx val="120164736"/>
        <c:crosses val="autoZero"/>
        <c:crossBetween val="midCat"/>
      </c:valAx>
      <c:valAx>
        <c:axId val="120164736"/>
        <c:scaling>
          <c:orientation val="minMax"/>
          <c:max val="4.8"/>
          <c:min val="3.4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Distanza interfilare vigneto specializzato (m)</a:t>
                </a:r>
              </a:p>
            </c:rich>
          </c:tx>
          <c:layout>
            <c:manualLayout>
              <c:xMode val="edge"/>
              <c:yMode val="edge"/>
              <c:x val="1.4182073288948999E-3"/>
              <c:y val="0.1436201081936587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0146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923910349306902"/>
          <c:y val="4.6089683076127375E-2"/>
          <c:w val="0.25206282120328766"/>
          <c:h val="0.2673616402168256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35</xdr:row>
      <xdr:rowOff>19050</xdr:rowOff>
    </xdr:from>
    <xdr:to>
      <xdr:col>8</xdr:col>
      <xdr:colOff>200025</xdr:colOff>
      <xdr:row>49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</xdr:row>
      <xdr:rowOff>123825</xdr:rowOff>
    </xdr:from>
    <xdr:to>
      <xdr:col>19</xdr:col>
      <xdr:colOff>247650</xdr:colOff>
      <xdr:row>27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511097</xdr:colOff>
      <xdr:row>22</xdr:row>
      <xdr:rowOff>174239</xdr:rowOff>
    </xdr:from>
    <xdr:to>
      <xdr:col>24</xdr:col>
      <xdr:colOff>477179</xdr:colOff>
      <xdr:row>51</xdr:row>
      <xdr:rowOff>128936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97804</xdr:colOff>
      <xdr:row>0</xdr:row>
      <xdr:rowOff>180743</xdr:rowOff>
    </xdr:from>
    <xdr:to>
      <xdr:col>26</xdr:col>
      <xdr:colOff>171624</xdr:colOff>
      <xdr:row>22</xdr:row>
      <xdr:rowOff>81311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232317</xdr:colOff>
      <xdr:row>20</xdr:row>
      <xdr:rowOff>92926</xdr:rowOff>
    </xdr:from>
    <xdr:to>
      <xdr:col>9</xdr:col>
      <xdr:colOff>604023</xdr:colOff>
      <xdr:row>44</xdr:row>
      <xdr:rowOff>69695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124732</xdr:colOff>
      <xdr:row>40</xdr:row>
      <xdr:rowOff>68037</xdr:rowOff>
    </xdr:from>
    <xdr:to>
      <xdr:col>21</xdr:col>
      <xdr:colOff>195037</xdr:colOff>
      <xdr:row>66</xdr:row>
      <xdr:rowOff>179390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419553</xdr:colOff>
      <xdr:row>48</xdr:row>
      <xdr:rowOff>22679</xdr:rowOff>
    </xdr:from>
    <xdr:to>
      <xdr:col>18</xdr:col>
      <xdr:colOff>294822</xdr:colOff>
      <xdr:row>77</xdr:row>
      <xdr:rowOff>170089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72758</xdr:colOff>
      <xdr:row>8</xdr:row>
      <xdr:rowOff>112662</xdr:rowOff>
    </xdr:from>
    <xdr:to>
      <xdr:col>22</xdr:col>
      <xdr:colOff>594031</xdr:colOff>
      <xdr:row>31</xdr:row>
      <xdr:rowOff>122698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49573</xdr:colOff>
      <xdr:row>40</xdr:row>
      <xdr:rowOff>41336</xdr:rowOff>
    </xdr:from>
    <xdr:to>
      <xdr:col>50</xdr:col>
      <xdr:colOff>223449</xdr:colOff>
      <xdr:row>72</xdr:row>
      <xdr:rowOff>96898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612323</xdr:colOff>
      <xdr:row>49</xdr:row>
      <xdr:rowOff>181429</xdr:rowOff>
    </xdr:from>
    <xdr:to>
      <xdr:col>29</xdr:col>
      <xdr:colOff>374196</xdr:colOff>
      <xdr:row>83</xdr:row>
      <xdr:rowOff>45357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rrarese Francesco" id="{97D967C9-1E64-43CC-AF08-CFA29191EF21}" userId="S::francesco.ferrarese@unipd.it::c8538102-1833-4150-973b-e7748989d88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2" dT="2023-10-04T09:04:45.61" personId="{97D967C9-1E64-43CC-AF08-CFA29191EF21}" id="{2A1C4766-B176-4F8F-8A0B-1B03C666F5DB}">
    <text>Area vigneti specializzati (più filari in successione)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workbookViewId="0">
      <selection activeCell="I8" sqref="I8"/>
    </sheetView>
  </sheetViews>
  <sheetFormatPr defaultRowHeight="15" x14ac:dyDescent="0.25"/>
  <cols>
    <col min="2" max="2" width="12" bestFit="1" customWidth="1"/>
    <col min="3" max="3" width="17.5703125" bestFit="1" customWidth="1"/>
    <col min="4" max="4" width="18.5703125" bestFit="1" customWidth="1"/>
    <col min="5" max="5" width="9" customWidth="1"/>
    <col min="6" max="6" width="18.28515625" customWidth="1"/>
    <col min="7" max="7" width="8.28515625" customWidth="1"/>
    <col min="11" max="11" width="9.7109375" customWidth="1"/>
    <col min="12" max="12" width="13.42578125" bestFit="1" customWidth="1"/>
    <col min="15" max="15" width="17.42578125" customWidth="1"/>
  </cols>
  <sheetData>
    <row r="1" spans="1:12" x14ac:dyDescent="0.25">
      <c r="A1" s="5" t="s">
        <v>0</v>
      </c>
      <c r="B1" s="5" t="s">
        <v>1</v>
      </c>
      <c r="C1" s="5" t="s">
        <v>24</v>
      </c>
      <c r="D1" s="5" t="s">
        <v>25</v>
      </c>
      <c r="E1" s="11" t="s">
        <v>23</v>
      </c>
      <c r="F1" s="11" t="s">
        <v>22</v>
      </c>
      <c r="G1" s="5" t="s">
        <v>2</v>
      </c>
      <c r="J1" s="7"/>
      <c r="K1" s="7"/>
      <c r="L1" s="7"/>
    </row>
    <row r="2" spans="1:12" x14ac:dyDescent="0.25">
      <c r="A2">
        <v>1960</v>
      </c>
      <c r="B2" s="10">
        <v>23069</v>
      </c>
      <c r="C2" s="9">
        <v>910729.4</v>
      </c>
      <c r="D2" s="8">
        <f>C2/1000</f>
        <v>910.72940000000006</v>
      </c>
      <c r="E2" s="8">
        <v>100</v>
      </c>
      <c r="F2" s="8">
        <f>D2/$D$2*100-100</f>
        <v>0</v>
      </c>
      <c r="G2" s="8">
        <f>C2/B2</f>
        <v>39.478494949932809</v>
      </c>
      <c r="K2" s="1"/>
      <c r="L2" s="12"/>
    </row>
    <row r="3" spans="1:12" x14ac:dyDescent="0.25">
      <c r="A3">
        <v>1967</v>
      </c>
      <c r="B3" s="10">
        <v>24488</v>
      </c>
      <c r="C3" s="9">
        <v>931592.5</v>
      </c>
      <c r="D3" s="8">
        <f>C3/1000</f>
        <v>931.59249999999997</v>
      </c>
      <c r="E3" s="8">
        <f t="shared" ref="E3:E10" si="0">C3/C2*100</f>
        <v>102.29081217757985</v>
      </c>
      <c r="F3" s="8">
        <f t="shared" ref="F3:F10" si="1">D3/$D$2*100-100</f>
        <v>2.290812177579852</v>
      </c>
      <c r="G3" s="8">
        <f t="shared" ref="G3:G10" si="2">C3/B3</f>
        <v>38.042816889905261</v>
      </c>
      <c r="K3" s="1"/>
      <c r="L3" s="12"/>
    </row>
    <row r="4" spans="1:12" x14ac:dyDescent="0.25">
      <c r="A4">
        <v>1980</v>
      </c>
      <c r="B4" s="10">
        <v>18005</v>
      </c>
      <c r="C4" s="9">
        <v>741800.2</v>
      </c>
      <c r="D4" s="8">
        <f t="shared" ref="D4:D10" si="3">C4/1000</f>
        <v>741.8001999999999</v>
      </c>
      <c r="E4" s="8">
        <f t="shared" si="0"/>
        <v>79.627111639477562</v>
      </c>
      <c r="F4" s="8">
        <f t="shared" si="1"/>
        <v>-18.548780790430186</v>
      </c>
      <c r="G4" s="8">
        <f t="shared" si="2"/>
        <v>41.199677867259091</v>
      </c>
      <c r="K4" s="1"/>
      <c r="L4" s="13"/>
    </row>
    <row r="5" spans="1:12" x14ac:dyDescent="0.25">
      <c r="A5">
        <v>1991</v>
      </c>
      <c r="B5" s="10">
        <v>17426</v>
      </c>
      <c r="C5" s="9">
        <v>802795.9</v>
      </c>
      <c r="D5" s="8">
        <f t="shared" si="3"/>
        <v>802.79590000000007</v>
      </c>
      <c r="E5" s="8">
        <f t="shared" si="0"/>
        <v>108.22265887768702</v>
      </c>
      <c r="F5" s="8">
        <f t="shared" si="1"/>
        <v>-11.851324883110166</v>
      </c>
      <c r="G5" s="8">
        <f t="shared" si="2"/>
        <v>46.068856880523356</v>
      </c>
      <c r="K5" s="1"/>
      <c r="L5" s="12"/>
    </row>
    <row r="6" spans="1:12" x14ac:dyDescent="0.25">
      <c r="A6">
        <v>2003</v>
      </c>
      <c r="B6" s="10">
        <v>22215</v>
      </c>
      <c r="C6" s="9">
        <v>1206523.5</v>
      </c>
      <c r="D6" s="8">
        <f t="shared" si="3"/>
        <v>1206.5235</v>
      </c>
      <c r="E6" s="8">
        <f t="shared" si="0"/>
        <v>150.29019206500681</v>
      </c>
      <c r="F6" s="8">
        <f t="shared" si="1"/>
        <v>32.478813135932569</v>
      </c>
      <c r="G6" s="8">
        <f t="shared" si="2"/>
        <v>54.311208642808914</v>
      </c>
      <c r="K6" s="1"/>
      <c r="L6" s="12"/>
    </row>
    <row r="7" spans="1:12" x14ac:dyDescent="0.25">
      <c r="A7">
        <v>2007</v>
      </c>
      <c r="B7" s="10">
        <v>24804</v>
      </c>
      <c r="C7" s="9">
        <v>1396146.9</v>
      </c>
      <c r="D7" s="8">
        <f t="shared" si="3"/>
        <v>1396.1469</v>
      </c>
      <c r="E7" s="8">
        <f t="shared" si="0"/>
        <v>115.71651111644323</v>
      </c>
      <c r="F7" s="8">
        <f t="shared" si="1"/>
        <v>53.29986052937349</v>
      </c>
      <c r="G7" s="8">
        <f t="shared" si="2"/>
        <v>56.287167392356068</v>
      </c>
      <c r="K7" s="1"/>
      <c r="L7" s="12"/>
    </row>
    <row r="8" spans="1:12" x14ac:dyDescent="0.25">
      <c r="A8">
        <v>2012</v>
      </c>
      <c r="B8" s="10">
        <v>27288</v>
      </c>
      <c r="C8" s="9">
        <v>1590900.7</v>
      </c>
      <c r="D8" s="8">
        <f t="shared" si="3"/>
        <v>1590.9006999999999</v>
      </c>
      <c r="E8" s="8">
        <f t="shared" si="0"/>
        <v>113.94937739001534</v>
      </c>
      <c r="F8" s="8">
        <f t="shared" si="1"/>
        <v>74.684236612982943</v>
      </c>
      <c r="G8" s="8">
        <f t="shared" si="2"/>
        <v>58.300377455291702</v>
      </c>
      <c r="K8" s="1"/>
      <c r="L8" s="12"/>
    </row>
    <row r="9" spans="1:12" x14ac:dyDescent="0.25">
      <c r="A9">
        <v>2015</v>
      </c>
      <c r="B9" s="10">
        <v>30070</v>
      </c>
      <c r="C9" s="9">
        <v>1782696.8</v>
      </c>
      <c r="D9" s="8">
        <f t="shared" si="3"/>
        <v>1782.6967999999999</v>
      </c>
      <c r="E9" s="8">
        <f t="shared" si="0"/>
        <v>112.05581844297386</v>
      </c>
      <c r="F9" s="8">
        <f t="shared" si="1"/>
        <v>95.743851027539023</v>
      </c>
      <c r="G9" s="8">
        <f t="shared" si="2"/>
        <v>59.284895244429663</v>
      </c>
      <c r="K9" s="1"/>
      <c r="L9" s="12"/>
    </row>
    <row r="10" spans="1:12" x14ac:dyDescent="0.25">
      <c r="A10">
        <v>2018</v>
      </c>
      <c r="B10" s="10">
        <v>32716</v>
      </c>
      <c r="C10" s="9">
        <v>1964858.8</v>
      </c>
      <c r="D10" s="8">
        <f t="shared" si="3"/>
        <v>1964.8588</v>
      </c>
      <c r="E10" s="8">
        <f t="shared" si="0"/>
        <v>110.2183388672712</v>
      </c>
      <c r="F10" s="8">
        <f t="shared" si="1"/>
        <v>115.74562103737946</v>
      </c>
      <c r="G10" s="8">
        <f t="shared" si="2"/>
        <v>60.058038880058689</v>
      </c>
      <c r="K10" s="1"/>
      <c r="L10" s="12"/>
    </row>
    <row r="11" spans="1:12" x14ac:dyDescent="0.25">
      <c r="K11" s="1"/>
    </row>
    <row r="23" spans="13:15" x14ac:dyDescent="0.25">
      <c r="M23">
        <v>1991</v>
      </c>
      <c r="N23" s="8">
        <v>802.79590000000007</v>
      </c>
    </row>
    <row r="24" spans="13:15" x14ac:dyDescent="0.25">
      <c r="M24">
        <v>2003</v>
      </c>
      <c r="N24" s="8">
        <v>1206.5235</v>
      </c>
      <c r="O24" s="9"/>
    </row>
    <row r="25" spans="13:15" x14ac:dyDescent="0.25">
      <c r="M25">
        <v>2007</v>
      </c>
      <c r="N25" s="8">
        <v>1396.1469</v>
      </c>
      <c r="O25" s="9"/>
    </row>
    <row r="26" spans="13:15" x14ac:dyDescent="0.25">
      <c r="M26">
        <v>2012</v>
      </c>
      <c r="N26" s="8">
        <v>1590.9006999999999</v>
      </c>
      <c r="O26" s="9"/>
    </row>
    <row r="27" spans="13:15" x14ac:dyDescent="0.25">
      <c r="M27">
        <v>2015</v>
      </c>
      <c r="N27" s="8">
        <v>1782.6967999999999</v>
      </c>
      <c r="O27" s="9"/>
    </row>
    <row r="28" spans="13:15" x14ac:dyDescent="0.25">
      <c r="M28">
        <v>2018</v>
      </c>
      <c r="N28" s="8">
        <v>1964.8588</v>
      </c>
      <c r="O28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topLeftCell="A8" zoomScale="82" zoomScaleNormal="82" workbookViewId="0">
      <selection activeCell="A35" sqref="A35"/>
    </sheetView>
  </sheetViews>
  <sheetFormatPr defaultRowHeight="15" x14ac:dyDescent="0.25"/>
  <cols>
    <col min="1" max="1" width="37.42578125" bestFit="1" customWidth="1"/>
    <col min="2" max="2" width="19.5703125" customWidth="1"/>
    <col min="3" max="11" width="11.42578125" customWidth="1"/>
  </cols>
  <sheetData>
    <row r="1" spans="1:11" x14ac:dyDescent="0.25">
      <c r="A1" s="4" t="s">
        <v>26</v>
      </c>
      <c r="B1" s="4">
        <v>2018</v>
      </c>
      <c r="C1" s="5">
        <v>2015</v>
      </c>
      <c r="D1" s="5">
        <v>2012</v>
      </c>
      <c r="E1" s="5">
        <v>2007</v>
      </c>
      <c r="F1" s="5">
        <v>2003</v>
      </c>
      <c r="G1" s="5">
        <v>1991</v>
      </c>
      <c r="H1" s="5">
        <v>1980</v>
      </c>
      <c r="I1" s="5">
        <v>1967</v>
      </c>
      <c r="J1" s="5">
        <v>1960</v>
      </c>
    </row>
    <row r="2" spans="1:11" x14ac:dyDescent="0.25">
      <c r="A2" s="1" t="s">
        <v>4</v>
      </c>
      <c r="B2" s="1">
        <v>597111.748425</v>
      </c>
      <c r="C2" s="1">
        <v>563898.19999999995</v>
      </c>
      <c r="D2" s="1">
        <v>531992.6</v>
      </c>
      <c r="E2" s="1">
        <v>506387.6</v>
      </c>
      <c r="F2" s="1">
        <v>463584.7</v>
      </c>
      <c r="G2" s="1">
        <v>323901.8</v>
      </c>
      <c r="H2" s="1">
        <v>254971.8</v>
      </c>
      <c r="I2" s="1">
        <v>261699.6</v>
      </c>
      <c r="J2" s="1">
        <v>231767.4</v>
      </c>
    </row>
    <row r="3" spans="1:11" x14ac:dyDescent="0.25">
      <c r="A3" s="1" t="s">
        <v>5</v>
      </c>
      <c r="B3" s="1">
        <v>243792.27745600001</v>
      </c>
      <c r="C3" s="1">
        <v>232416.2</v>
      </c>
      <c r="D3" s="1">
        <v>210503.7</v>
      </c>
      <c r="E3" s="1">
        <v>184465.8</v>
      </c>
      <c r="F3" s="1">
        <v>161311.29999999999</v>
      </c>
      <c r="G3" s="1">
        <v>140291.6</v>
      </c>
      <c r="H3" s="1">
        <v>116950.2</v>
      </c>
      <c r="I3" s="1">
        <v>160125.20000000001</v>
      </c>
      <c r="J3" s="1">
        <v>138437.6</v>
      </c>
    </row>
    <row r="4" spans="1:11" x14ac:dyDescent="0.25">
      <c r="A4" s="1" t="s">
        <v>6</v>
      </c>
      <c r="B4" s="1">
        <v>341730.72281499999</v>
      </c>
      <c r="C4" s="1">
        <v>309913.2</v>
      </c>
      <c r="D4" s="1">
        <v>277595.2</v>
      </c>
      <c r="E4" s="1">
        <v>232732.6</v>
      </c>
      <c r="F4" s="1">
        <v>207081.1</v>
      </c>
      <c r="G4" s="1">
        <v>112600.9</v>
      </c>
      <c r="H4" s="1">
        <v>127587.7</v>
      </c>
      <c r="I4" s="1">
        <v>187649.3</v>
      </c>
      <c r="J4" s="1">
        <v>216284.7</v>
      </c>
    </row>
    <row r="5" spans="1:11" x14ac:dyDescent="0.25">
      <c r="A5" s="1" t="s">
        <v>7</v>
      </c>
      <c r="B5" s="1">
        <v>782224.12318300002</v>
      </c>
      <c r="C5" s="1">
        <v>676461.3</v>
      </c>
      <c r="D5" s="1">
        <v>570800.5</v>
      </c>
      <c r="E5" s="1">
        <v>472552.1</v>
      </c>
      <c r="F5" s="1">
        <v>374537.6</v>
      </c>
      <c r="G5" s="1">
        <v>225998</v>
      </c>
      <c r="H5" s="1">
        <v>242285.8</v>
      </c>
      <c r="I5" s="1">
        <v>322118.09999999998</v>
      </c>
      <c r="J5" s="1">
        <v>324239.3</v>
      </c>
    </row>
    <row r="8" spans="1:11" x14ac:dyDescent="0.25">
      <c r="A8" s="4" t="s">
        <v>27</v>
      </c>
      <c r="B8" s="4">
        <v>2018</v>
      </c>
      <c r="C8" s="5">
        <v>2015</v>
      </c>
      <c r="D8" s="5">
        <v>2012</v>
      </c>
      <c r="E8" s="5">
        <v>2007</v>
      </c>
      <c r="F8" s="5">
        <v>2003</v>
      </c>
      <c r="G8" s="5">
        <v>1991</v>
      </c>
      <c r="H8" s="5">
        <v>1980</v>
      </c>
      <c r="I8" s="5">
        <v>1967</v>
      </c>
      <c r="J8" s="5">
        <v>1960</v>
      </c>
    </row>
    <row r="9" spans="1:11" x14ac:dyDescent="0.25">
      <c r="A9" s="1" t="s">
        <v>4</v>
      </c>
      <c r="B9">
        <v>8770</v>
      </c>
      <c r="C9" s="1">
        <v>8276</v>
      </c>
      <c r="D9" s="1">
        <v>7761</v>
      </c>
      <c r="E9" s="1">
        <v>7508</v>
      </c>
      <c r="F9" s="1">
        <v>6881</v>
      </c>
      <c r="G9" s="1">
        <v>5708</v>
      </c>
      <c r="H9" s="1">
        <v>5041</v>
      </c>
      <c r="I9" s="1">
        <v>6117</v>
      </c>
      <c r="J9" s="1">
        <v>5606</v>
      </c>
    </row>
    <row r="10" spans="1:11" x14ac:dyDescent="0.25">
      <c r="A10" s="1" t="s">
        <v>5</v>
      </c>
      <c r="B10">
        <v>7272</v>
      </c>
      <c r="C10" s="1">
        <v>6820</v>
      </c>
      <c r="D10" s="1">
        <v>6264</v>
      </c>
      <c r="E10" s="1">
        <v>5692</v>
      </c>
      <c r="F10" s="1">
        <v>5201</v>
      </c>
      <c r="G10" s="1">
        <v>4498</v>
      </c>
      <c r="H10" s="1">
        <v>4658</v>
      </c>
      <c r="I10" s="1">
        <v>6300</v>
      </c>
      <c r="J10" s="1">
        <v>4960</v>
      </c>
      <c r="K10" s="2"/>
    </row>
    <row r="11" spans="1:11" x14ac:dyDescent="0.25">
      <c r="A11" s="1" t="s">
        <v>6</v>
      </c>
      <c r="B11">
        <v>7862</v>
      </c>
      <c r="C11" s="1">
        <v>7290</v>
      </c>
      <c r="D11" s="1">
        <v>6658</v>
      </c>
      <c r="E11" s="1">
        <v>5856</v>
      </c>
      <c r="F11" s="1">
        <v>5366</v>
      </c>
      <c r="G11" s="1">
        <v>3631</v>
      </c>
      <c r="H11" s="1">
        <v>4634</v>
      </c>
      <c r="I11" s="1">
        <v>7276</v>
      </c>
      <c r="J11" s="1">
        <v>7927</v>
      </c>
      <c r="K11" s="2"/>
    </row>
    <row r="12" spans="1:11" x14ac:dyDescent="0.25">
      <c r="A12" s="1" t="s">
        <v>7</v>
      </c>
      <c r="B12">
        <v>9295</v>
      </c>
      <c r="C12" s="1">
        <v>8113</v>
      </c>
      <c r="D12" s="1">
        <v>6979</v>
      </c>
      <c r="E12" s="1">
        <v>6046</v>
      </c>
      <c r="F12" s="1">
        <v>5011</v>
      </c>
      <c r="G12" s="1">
        <v>3764</v>
      </c>
      <c r="H12" s="1">
        <v>3819</v>
      </c>
      <c r="I12" s="1">
        <v>4987</v>
      </c>
      <c r="J12" s="1">
        <v>4729</v>
      </c>
      <c r="K12" s="2"/>
    </row>
    <row r="13" spans="1:11" x14ac:dyDescent="0.25">
      <c r="K13" s="2"/>
    </row>
    <row r="15" spans="1:11" x14ac:dyDescent="0.25">
      <c r="A15" s="4" t="s">
        <v>28</v>
      </c>
      <c r="B15" s="4">
        <v>2018</v>
      </c>
      <c r="C15" s="5">
        <v>2015</v>
      </c>
      <c r="D15" s="5">
        <v>2012</v>
      </c>
      <c r="E15" s="5">
        <v>2007</v>
      </c>
      <c r="F15" s="5">
        <v>2003</v>
      </c>
      <c r="G15" s="5">
        <v>1991</v>
      </c>
      <c r="H15" s="5">
        <v>1980</v>
      </c>
      <c r="I15" s="5">
        <v>1967</v>
      </c>
      <c r="J15" s="5">
        <v>1960</v>
      </c>
      <c r="K15" t="s">
        <v>16</v>
      </c>
    </row>
    <row r="16" spans="1:11" x14ac:dyDescent="0.25">
      <c r="A16" s="1" t="s">
        <v>7</v>
      </c>
      <c r="B16" s="1">
        <v>782</v>
      </c>
      <c r="C16" s="1">
        <v>676.46130000000005</v>
      </c>
      <c r="D16" s="1">
        <v>570.80050000000006</v>
      </c>
      <c r="E16" s="1">
        <v>472.5521</v>
      </c>
      <c r="F16" s="1">
        <v>374.5376</v>
      </c>
      <c r="G16" s="1">
        <v>225.99799999999999</v>
      </c>
      <c r="H16" s="1">
        <v>242.28579999999999</v>
      </c>
      <c r="I16" s="1">
        <v>322.11809999999997</v>
      </c>
      <c r="J16" s="1">
        <v>324.23930000000001</v>
      </c>
      <c r="K16" s="1">
        <f>AVERAGE(B16:J16)</f>
        <v>443.44363333333342</v>
      </c>
    </row>
    <row r="17" spans="1:11" x14ac:dyDescent="0.25">
      <c r="A17" s="1" t="s">
        <v>4</v>
      </c>
      <c r="B17" s="1">
        <v>597</v>
      </c>
      <c r="C17" s="1">
        <v>563.89819999999997</v>
      </c>
      <c r="D17" s="1">
        <v>531.99259999999992</v>
      </c>
      <c r="E17" s="1">
        <v>506.38759999999996</v>
      </c>
      <c r="F17" s="1">
        <v>463.5847</v>
      </c>
      <c r="G17" s="1">
        <v>323.90179999999998</v>
      </c>
      <c r="H17" s="1">
        <v>254.9718</v>
      </c>
      <c r="I17" s="1">
        <v>261.69960000000003</v>
      </c>
      <c r="J17" s="1">
        <v>231.76739999999998</v>
      </c>
      <c r="K17" s="1">
        <f t="shared" ref="K17:K19" si="0">AVERAGE(B17:J17)</f>
        <v>415.02263333333332</v>
      </c>
    </row>
    <row r="18" spans="1:11" x14ac:dyDescent="0.25">
      <c r="A18" s="1" t="s">
        <v>6</v>
      </c>
      <c r="B18" s="1">
        <v>342</v>
      </c>
      <c r="C18" s="1">
        <v>309.91320000000002</v>
      </c>
      <c r="D18" s="1">
        <v>277.59520000000003</v>
      </c>
      <c r="E18" s="1">
        <v>232.73260000000002</v>
      </c>
      <c r="F18" s="1">
        <v>207.08109999999999</v>
      </c>
      <c r="G18" s="1">
        <v>112.6009</v>
      </c>
      <c r="H18" s="1">
        <v>127.5877</v>
      </c>
      <c r="I18" s="1">
        <v>187.64929999999998</v>
      </c>
      <c r="J18" s="1">
        <v>216.28470000000002</v>
      </c>
      <c r="K18" s="1">
        <f t="shared" si="0"/>
        <v>223.71607777777774</v>
      </c>
    </row>
    <row r="19" spans="1:11" x14ac:dyDescent="0.25">
      <c r="A19" s="1" t="s">
        <v>5</v>
      </c>
      <c r="B19" s="1">
        <v>244</v>
      </c>
      <c r="C19" s="1">
        <v>232.4162</v>
      </c>
      <c r="D19" s="1">
        <v>210.50370000000001</v>
      </c>
      <c r="E19" s="1">
        <v>184.4658</v>
      </c>
      <c r="F19" s="1">
        <v>161.31129999999999</v>
      </c>
      <c r="G19" s="1">
        <v>140.29160000000002</v>
      </c>
      <c r="H19" s="1">
        <v>116.9502</v>
      </c>
      <c r="I19" s="1">
        <v>160.12520000000001</v>
      </c>
      <c r="J19" s="1">
        <v>138.4376</v>
      </c>
      <c r="K19" s="1">
        <f t="shared" si="0"/>
        <v>176.50017777777779</v>
      </c>
    </row>
    <row r="21" spans="1:11" x14ac:dyDescent="0.25">
      <c r="A21" s="5" t="s">
        <v>29</v>
      </c>
      <c r="B21" s="5" t="s">
        <v>30</v>
      </c>
      <c r="C21" s="5" t="s">
        <v>3</v>
      </c>
    </row>
    <row r="22" spans="1:11" x14ac:dyDescent="0.25">
      <c r="A22" s="1" t="s">
        <v>7</v>
      </c>
      <c r="B22" s="3">
        <v>782.05750770300006</v>
      </c>
      <c r="C22" s="6">
        <f>B22/$B$26*100</f>
        <v>29.30569457322542</v>
      </c>
    </row>
    <row r="23" spans="1:11" x14ac:dyDescent="0.25">
      <c r="A23" s="1" t="s">
        <v>4</v>
      </c>
      <c r="B23" s="3">
        <v>694.87819045000003</v>
      </c>
      <c r="C23" s="6">
        <f>B23/$B$26*100</f>
        <v>26.038862633944316</v>
      </c>
    </row>
    <row r="24" spans="1:11" x14ac:dyDescent="0.25">
      <c r="A24" s="1" t="s">
        <v>5</v>
      </c>
      <c r="B24" s="3">
        <v>700.258219811</v>
      </c>
      <c r="C24" s="6">
        <f>B24/$B$26*100</f>
        <v>26.240466091101233</v>
      </c>
    </row>
    <row r="25" spans="1:11" x14ac:dyDescent="0.25">
      <c r="A25" s="1" t="s">
        <v>6</v>
      </c>
      <c r="B25" s="3">
        <v>491.42567659600002</v>
      </c>
      <c r="C25" s="6">
        <f>B25/$B$26*100</f>
        <v>18.414976701729042</v>
      </c>
    </row>
    <row r="26" spans="1:11" x14ac:dyDescent="0.25">
      <c r="B26" s="15">
        <f>SUM(B22:B25)</f>
        <v>2668.6195945599998</v>
      </c>
      <c r="C26" s="15">
        <f>SUM(C22:C25)</f>
        <v>100.00000000000001</v>
      </c>
    </row>
    <row r="30" spans="1:11" x14ac:dyDescent="0.25">
      <c r="C30" s="1"/>
    </row>
    <row r="31" spans="1:11" x14ac:dyDescent="0.25">
      <c r="C31" s="1"/>
    </row>
    <row r="34" spans="1:10" x14ac:dyDescent="0.25">
      <c r="C34" s="1"/>
    </row>
    <row r="44" spans="1:10" x14ac:dyDescent="0.25">
      <c r="B44" s="1"/>
    </row>
    <row r="48" spans="1:10" x14ac:dyDescent="0.25">
      <c r="A48" s="4" t="s">
        <v>31</v>
      </c>
      <c r="B48" s="4">
        <v>2018</v>
      </c>
      <c r="C48" s="5">
        <v>2015</v>
      </c>
      <c r="D48" s="5">
        <v>2012</v>
      </c>
      <c r="E48" s="5">
        <v>2007</v>
      </c>
      <c r="F48" s="5">
        <v>2003</v>
      </c>
      <c r="G48" s="5">
        <v>1991</v>
      </c>
      <c r="H48" s="5">
        <v>1980</v>
      </c>
      <c r="I48" s="5">
        <v>1967</v>
      </c>
      <c r="J48" s="5">
        <v>1960</v>
      </c>
    </row>
    <row r="49" spans="1:10" x14ac:dyDescent="0.25">
      <c r="A49" s="1" t="s">
        <v>7</v>
      </c>
      <c r="B49" s="1">
        <f t="shared" ref="B49:H49" si="1">B16/C16*100</f>
        <v>115.60158726005463</v>
      </c>
      <c r="C49" s="1">
        <f t="shared" si="1"/>
        <v>118.51098588736345</v>
      </c>
      <c r="D49" s="1">
        <f t="shared" si="1"/>
        <v>120.79101965688017</v>
      </c>
      <c r="E49" s="1">
        <f t="shared" si="1"/>
        <v>126.16946869953777</v>
      </c>
      <c r="F49" s="1">
        <f t="shared" si="1"/>
        <v>165.72606837228651</v>
      </c>
      <c r="G49" s="1">
        <f t="shared" si="1"/>
        <v>93.277443415998789</v>
      </c>
      <c r="H49" s="1">
        <f t="shared" si="1"/>
        <v>75.216450115656343</v>
      </c>
      <c r="I49" s="1">
        <f>I16/J16*100</f>
        <v>99.345791827209084</v>
      </c>
      <c r="J49" s="1">
        <v>324.23930000000001</v>
      </c>
    </row>
    <row r="50" spans="1:10" x14ac:dyDescent="0.25">
      <c r="A50" s="1" t="s">
        <v>4</v>
      </c>
      <c r="B50" s="1">
        <f t="shared" ref="B50:C50" si="2">B17/C17*100</f>
        <v>105.87017302059132</v>
      </c>
      <c r="C50" s="1">
        <f t="shared" si="2"/>
        <v>105.99737665523921</v>
      </c>
      <c r="D50" s="1">
        <f t="shared" ref="D50:I50" si="3">D17/E17*100</f>
        <v>105.05640343483924</v>
      </c>
      <c r="E50" s="1">
        <f t="shared" si="3"/>
        <v>109.23302688807459</v>
      </c>
      <c r="F50" s="1">
        <f>F17/H17*100</f>
        <v>181.81802850354433</v>
      </c>
      <c r="G50" s="1">
        <f t="shared" si="3"/>
        <v>127.03436223143107</v>
      </c>
      <c r="H50" s="1">
        <f t="shared" si="3"/>
        <v>97.429189803881997</v>
      </c>
      <c r="I50" s="1">
        <f t="shared" si="3"/>
        <v>112.91475850356869</v>
      </c>
      <c r="J50" s="1">
        <v>231.76739999999998</v>
      </c>
    </row>
    <row r="51" spans="1:10" x14ac:dyDescent="0.25">
      <c r="A51" s="1" t="s">
        <v>6</v>
      </c>
      <c r="B51" s="1">
        <f t="shared" ref="B51:C51" si="4">B18/C18*100</f>
        <v>110.35347961945475</v>
      </c>
      <c r="C51" s="1">
        <f t="shared" si="4"/>
        <v>111.64213214061338</v>
      </c>
      <c r="D51" s="1">
        <f t="shared" ref="D51:I51" si="5">D18/E18*100</f>
        <v>119.27645718734721</v>
      </c>
      <c r="E51" s="1">
        <f t="shared" si="5"/>
        <v>112.38717584559868</v>
      </c>
      <c r="F51" s="1">
        <f t="shared" si="5"/>
        <v>183.90714461429704</v>
      </c>
      <c r="G51" s="1">
        <f t="shared" si="5"/>
        <v>88.253726652334038</v>
      </c>
      <c r="H51" s="1">
        <f t="shared" si="5"/>
        <v>67.99263306604395</v>
      </c>
      <c r="I51" s="1">
        <f t="shared" si="5"/>
        <v>86.760321002826359</v>
      </c>
      <c r="J51" s="1">
        <v>216.28470000000002</v>
      </c>
    </row>
    <row r="52" spans="1:10" x14ac:dyDescent="0.25">
      <c r="A52" s="1" t="s">
        <v>5</v>
      </c>
      <c r="B52" s="1">
        <f t="shared" ref="B52:C52" si="6">B19/C19*100</f>
        <v>104.98407598093419</v>
      </c>
      <c r="C52" s="1">
        <f t="shared" si="6"/>
        <v>110.40955574652607</v>
      </c>
      <c r="D52" s="1">
        <f t="shared" ref="D52:I52" si="7">D19/E19*100</f>
        <v>114.11529942135617</v>
      </c>
      <c r="E52" s="1">
        <f t="shared" si="7"/>
        <v>114.35392312875787</v>
      </c>
      <c r="F52" s="1">
        <f t="shared" si="7"/>
        <v>114.98286426272134</v>
      </c>
      <c r="G52" s="1">
        <f t="shared" si="7"/>
        <v>119.95840964786724</v>
      </c>
      <c r="H52" s="1">
        <f t="shared" si="7"/>
        <v>73.036723763654933</v>
      </c>
      <c r="I52" s="1">
        <f t="shared" si="7"/>
        <v>115.66597513970194</v>
      </c>
      <c r="J52" s="1">
        <v>138.4376</v>
      </c>
    </row>
  </sheetData>
  <pageMargins left="0.7" right="0.7" top="0.75" bottom="0.75" header="0.3" footer="0.3"/>
  <pageSetup paperSize="9" orientation="portrait" verticalDpi="0" r:id="rId1"/>
  <ignoredErrors>
    <ignoredError sqref="F5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26"/>
  <sheetViews>
    <sheetView tabSelected="1" zoomScale="93" zoomScaleNormal="93" workbookViewId="0">
      <selection activeCell="I25" sqref="I25"/>
    </sheetView>
  </sheetViews>
  <sheetFormatPr defaultRowHeight="15" x14ac:dyDescent="0.25"/>
  <cols>
    <col min="1" max="1" width="16.28515625" customWidth="1"/>
    <col min="2" max="2" width="20.85546875" bestFit="1" customWidth="1"/>
    <col min="14" max="14" width="18.5703125" customWidth="1"/>
    <col min="25" max="25" width="16.85546875" customWidth="1"/>
    <col min="26" max="26" width="20.85546875" bestFit="1" customWidth="1"/>
    <col min="27" max="33" width="6.7109375" bestFit="1" customWidth="1"/>
    <col min="34" max="34" width="8" customWidth="1"/>
    <col min="35" max="35" width="11.42578125" bestFit="1" customWidth="1"/>
  </cols>
  <sheetData>
    <row r="1" spans="1:35" x14ac:dyDescent="0.25">
      <c r="O1" s="14" t="s">
        <v>18</v>
      </c>
      <c r="P1" s="14"/>
      <c r="Q1" s="14"/>
    </row>
    <row r="2" spans="1:35" x14ac:dyDescent="0.25">
      <c r="A2" t="s">
        <v>13</v>
      </c>
      <c r="B2" t="s">
        <v>11</v>
      </c>
      <c r="C2">
        <v>1960</v>
      </c>
      <c r="D2">
        <v>1967</v>
      </c>
      <c r="E2">
        <v>1980</v>
      </c>
      <c r="F2">
        <v>1991</v>
      </c>
      <c r="G2">
        <v>2003</v>
      </c>
      <c r="H2">
        <v>2007</v>
      </c>
      <c r="I2">
        <v>2012</v>
      </c>
      <c r="J2">
        <v>2015</v>
      </c>
      <c r="K2">
        <v>2018</v>
      </c>
      <c r="M2" t="s">
        <v>13</v>
      </c>
      <c r="N2" t="s">
        <v>11</v>
      </c>
      <c r="O2" s="5">
        <v>1960</v>
      </c>
      <c r="P2" s="5">
        <v>1967</v>
      </c>
      <c r="Q2" s="5">
        <v>1980</v>
      </c>
      <c r="R2" s="5">
        <v>1991</v>
      </c>
      <c r="S2" s="5">
        <v>2003</v>
      </c>
      <c r="T2" s="5">
        <v>2007</v>
      </c>
      <c r="U2" s="5">
        <v>2012</v>
      </c>
      <c r="V2" s="5">
        <v>2015</v>
      </c>
      <c r="W2" s="5">
        <v>2018</v>
      </c>
      <c r="Y2" t="s">
        <v>12</v>
      </c>
      <c r="Z2" s="5" t="s">
        <v>10</v>
      </c>
      <c r="AA2">
        <v>1960</v>
      </c>
      <c r="AB2">
        <v>1967</v>
      </c>
      <c r="AC2">
        <v>1980</v>
      </c>
      <c r="AD2">
        <v>1991</v>
      </c>
      <c r="AE2">
        <v>2003</v>
      </c>
      <c r="AF2">
        <v>2007</v>
      </c>
      <c r="AG2">
        <v>2012</v>
      </c>
      <c r="AH2">
        <v>2015</v>
      </c>
      <c r="AI2">
        <v>2018</v>
      </c>
    </row>
    <row r="3" spans="1:35" x14ac:dyDescent="0.25">
      <c r="A3">
        <v>0</v>
      </c>
      <c r="B3" t="s">
        <v>4</v>
      </c>
      <c r="C3">
        <v>14.214407</v>
      </c>
      <c r="D3">
        <v>9.5957790000000003</v>
      </c>
      <c r="E3">
        <v>2.7569499999999998</v>
      </c>
      <c r="F3">
        <v>1.617775</v>
      </c>
      <c r="G3">
        <v>0.64567600000000003</v>
      </c>
      <c r="H3">
        <v>0.68394699999999997</v>
      </c>
      <c r="I3">
        <v>0.46686299999999997</v>
      </c>
      <c r="J3">
        <v>0.69458699999999995</v>
      </c>
      <c r="K3">
        <v>0.21393400000000001</v>
      </c>
      <c r="M3">
        <v>0</v>
      </c>
      <c r="N3" t="s">
        <v>4</v>
      </c>
      <c r="O3" s="8">
        <f>C3/1.5*10</f>
        <v>94.762713333333323</v>
      </c>
      <c r="P3" s="8">
        <f t="shared" ref="P3:W6" si="0">D3/1.5*10</f>
        <v>63.971860000000007</v>
      </c>
      <c r="Q3" s="8">
        <f t="shared" si="0"/>
        <v>18.379666666666665</v>
      </c>
      <c r="R3" s="8">
        <f t="shared" si="0"/>
        <v>10.785166666666665</v>
      </c>
      <c r="S3" s="8">
        <f t="shared" si="0"/>
        <v>4.3045066666666667</v>
      </c>
      <c r="T3" s="8">
        <f t="shared" si="0"/>
        <v>4.5596466666666666</v>
      </c>
      <c r="U3" s="8">
        <f t="shared" si="0"/>
        <v>3.1124199999999997</v>
      </c>
      <c r="V3" s="8">
        <f t="shared" si="0"/>
        <v>4.6305800000000001</v>
      </c>
      <c r="W3" s="8">
        <f t="shared" si="0"/>
        <v>1.4262266666666668</v>
      </c>
      <c r="Y3">
        <v>0</v>
      </c>
      <c r="Z3" t="s">
        <v>4</v>
      </c>
      <c r="AA3" s="3">
        <v>59.807850000000002</v>
      </c>
      <c r="AB3" s="3">
        <v>79.120587</v>
      </c>
      <c r="AC3" s="3">
        <v>92.580657000000002</v>
      </c>
      <c r="AD3" s="3">
        <v>119.517107</v>
      </c>
      <c r="AE3" s="3">
        <v>159.39797200000001</v>
      </c>
      <c r="AF3" s="3">
        <v>173.13547399999999</v>
      </c>
      <c r="AG3" s="3">
        <v>181.62459999999999</v>
      </c>
      <c r="AH3" s="3">
        <v>191.57165699999999</v>
      </c>
      <c r="AI3">
        <v>204.94500099999999</v>
      </c>
    </row>
    <row r="4" spans="1:35" x14ac:dyDescent="0.25">
      <c r="A4">
        <v>1</v>
      </c>
      <c r="B4" t="s">
        <v>5</v>
      </c>
      <c r="C4">
        <v>3.1057169999999998</v>
      </c>
      <c r="D4">
        <v>2.4835590000000001</v>
      </c>
      <c r="E4">
        <v>1.4471810000000001</v>
      </c>
      <c r="F4">
        <v>1.1261639999999999</v>
      </c>
      <c r="G4">
        <v>0.250884</v>
      </c>
      <c r="H4">
        <v>0.38587399999999999</v>
      </c>
      <c r="I4">
        <v>0.34075800000000001</v>
      </c>
      <c r="J4">
        <v>0.39658500000000002</v>
      </c>
      <c r="K4">
        <v>0.17846500000000001</v>
      </c>
      <c r="M4">
        <v>1</v>
      </c>
      <c r="N4" t="s">
        <v>5</v>
      </c>
      <c r="O4" s="8">
        <f t="shared" ref="O4:O6" si="1">C4/1.5*10</f>
        <v>20.70478</v>
      </c>
      <c r="P4" s="8">
        <f t="shared" ref="P4:P6" si="2">D4/1.5*10</f>
        <v>16.55706</v>
      </c>
      <c r="Q4" s="8">
        <f t="shared" ref="Q4:Q6" si="3">E4/1.5*10</f>
        <v>9.6478733333333331</v>
      </c>
      <c r="R4" s="8">
        <f t="shared" ref="R4:R6" si="4">F4/1.5*10</f>
        <v>7.5077600000000002</v>
      </c>
      <c r="S4" s="8">
        <f t="shared" ref="S4:S6" si="5">G4/1.5*10</f>
        <v>1.6725599999999998</v>
      </c>
      <c r="T4" s="8">
        <f t="shared" ref="T4:T6" si="6">H4/1.5*10</f>
        <v>2.5724933333333331</v>
      </c>
      <c r="U4" s="8">
        <f t="shared" ref="U4:U6" si="7">I4/1.5*10</f>
        <v>2.2717200000000002</v>
      </c>
      <c r="V4" s="8">
        <f t="shared" ref="V4:V6" si="8">J4/1.5*10</f>
        <v>2.6439000000000004</v>
      </c>
      <c r="W4" s="8">
        <f t="shared" si="0"/>
        <v>1.1897666666666669</v>
      </c>
      <c r="Y4">
        <v>1</v>
      </c>
      <c r="Z4" t="s">
        <v>5</v>
      </c>
      <c r="AA4" s="3">
        <v>53.143701999999998</v>
      </c>
      <c r="AB4" s="3">
        <v>62.145313000000002</v>
      </c>
      <c r="AC4" s="3">
        <v>44.948312000000001</v>
      </c>
      <c r="AD4" s="3">
        <v>52.163280999999998</v>
      </c>
      <c r="AE4" s="3">
        <v>59.182071000000001</v>
      </c>
      <c r="AF4" s="3">
        <v>66.942892999999998</v>
      </c>
      <c r="AG4" s="3">
        <v>76.156830999999997</v>
      </c>
      <c r="AH4" s="3">
        <v>82.500961000000004</v>
      </c>
      <c r="AI4">
        <v>87.365982000000002</v>
      </c>
    </row>
    <row r="5" spans="1:35" x14ac:dyDescent="0.25">
      <c r="A5">
        <v>2</v>
      </c>
      <c r="B5" t="s">
        <v>6</v>
      </c>
      <c r="C5">
        <v>4.594303</v>
      </c>
      <c r="D5">
        <v>3.3612829999999998</v>
      </c>
      <c r="E5">
        <v>1.620765</v>
      </c>
      <c r="F5">
        <v>1.274257</v>
      </c>
      <c r="G5">
        <v>0.46894200000000003</v>
      </c>
      <c r="H5">
        <v>0.95762400000000003</v>
      </c>
      <c r="I5">
        <v>0.79959199999999997</v>
      </c>
      <c r="J5">
        <v>0.87412199999999995</v>
      </c>
      <c r="K5">
        <v>0.22978199999999999</v>
      </c>
      <c r="M5">
        <v>2</v>
      </c>
      <c r="N5" t="s">
        <v>6</v>
      </c>
      <c r="O5" s="8">
        <f t="shared" si="1"/>
        <v>30.628686666666667</v>
      </c>
      <c r="P5" s="8">
        <f t="shared" si="2"/>
        <v>22.40855333333333</v>
      </c>
      <c r="Q5" s="8">
        <f t="shared" si="3"/>
        <v>10.805100000000001</v>
      </c>
      <c r="R5" s="8">
        <f t="shared" si="4"/>
        <v>8.4950466666666671</v>
      </c>
      <c r="S5" s="8">
        <f t="shared" si="5"/>
        <v>3.1262800000000004</v>
      </c>
      <c r="T5" s="8">
        <f t="shared" si="6"/>
        <v>6.3841599999999996</v>
      </c>
      <c r="U5" s="8">
        <f t="shared" si="7"/>
        <v>5.330613333333333</v>
      </c>
      <c r="V5" s="8">
        <f t="shared" si="8"/>
        <v>5.8274799999999995</v>
      </c>
      <c r="W5" s="8">
        <f t="shared" si="0"/>
        <v>1.5318799999999999</v>
      </c>
      <c r="Y5">
        <v>2</v>
      </c>
      <c r="Z5" t="s">
        <v>6</v>
      </c>
      <c r="AA5" s="3">
        <v>79.908838000000003</v>
      </c>
      <c r="AB5" s="3">
        <v>71.145741999999998</v>
      </c>
      <c r="AC5" s="3">
        <v>49.475293000000001</v>
      </c>
      <c r="AD5" s="3">
        <v>43.073703000000002</v>
      </c>
      <c r="AE5" s="3">
        <v>75.466894999999994</v>
      </c>
      <c r="AF5" s="3">
        <v>84.647580000000005</v>
      </c>
      <c r="AG5" s="3">
        <v>97.066756999999996</v>
      </c>
      <c r="AH5" s="3">
        <v>106.340802</v>
      </c>
      <c r="AI5">
        <v>118.20709100000001</v>
      </c>
    </row>
    <row r="6" spans="1:35" x14ac:dyDescent="0.25">
      <c r="A6">
        <v>3</v>
      </c>
      <c r="B6" t="s">
        <v>7</v>
      </c>
      <c r="C6">
        <v>38.965819000000003</v>
      </c>
      <c r="D6">
        <v>28.925763</v>
      </c>
      <c r="E6">
        <v>6.4020049999999999</v>
      </c>
      <c r="F6">
        <v>2.1931949999999998</v>
      </c>
      <c r="G6">
        <v>0.86316099999999996</v>
      </c>
      <c r="H6">
        <v>1.0347999999999999</v>
      </c>
      <c r="I6">
        <v>0.69714500000000001</v>
      </c>
      <c r="J6">
        <v>1.0214730000000001</v>
      </c>
      <c r="K6">
        <v>0.482099</v>
      </c>
      <c r="M6">
        <v>3</v>
      </c>
      <c r="N6" t="s">
        <v>7</v>
      </c>
      <c r="O6" s="8">
        <f t="shared" si="1"/>
        <v>259.77212666666668</v>
      </c>
      <c r="P6" s="8">
        <f t="shared" si="2"/>
        <v>192.83841999999999</v>
      </c>
      <c r="Q6" s="8">
        <f t="shared" si="3"/>
        <v>42.680033333333334</v>
      </c>
      <c r="R6" s="8">
        <f t="shared" si="4"/>
        <v>14.6213</v>
      </c>
      <c r="S6" s="8">
        <f t="shared" si="5"/>
        <v>5.7544066666666662</v>
      </c>
      <c r="T6" s="8">
        <f t="shared" si="6"/>
        <v>6.8986666666666663</v>
      </c>
      <c r="U6" s="8">
        <f t="shared" si="7"/>
        <v>4.6476333333333333</v>
      </c>
      <c r="V6" s="8">
        <f t="shared" si="8"/>
        <v>6.8098200000000011</v>
      </c>
      <c r="W6" s="8">
        <f t="shared" si="0"/>
        <v>3.2139933333333333</v>
      </c>
      <c r="Y6">
        <v>3</v>
      </c>
      <c r="Z6" t="s">
        <v>7</v>
      </c>
      <c r="AA6" s="3">
        <v>30.584057000000001</v>
      </c>
      <c r="AB6" s="3">
        <v>55.831099000000002</v>
      </c>
      <c r="AC6" s="3">
        <v>82.168177999999997</v>
      </c>
      <c r="AD6" s="3">
        <v>86.442001000000005</v>
      </c>
      <c r="AE6" s="3">
        <v>136.54043799999999</v>
      </c>
      <c r="AF6" s="3">
        <v>165.617817</v>
      </c>
      <c r="AG6" s="3">
        <v>197.42843400000001</v>
      </c>
      <c r="AH6" s="3">
        <v>231.357519</v>
      </c>
      <c r="AI6">
        <v>267.78246000000001</v>
      </c>
    </row>
    <row r="7" spans="1:35" x14ac:dyDescent="0.25">
      <c r="B7" t="s">
        <v>14</v>
      </c>
      <c r="N7" t="s">
        <v>15</v>
      </c>
      <c r="O7" s="8">
        <f>SUM(O3:O6)</f>
        <v>405.86830666666668</v>
      </c>
      <c r="P7" s="8">
        <f t="shared" ref="P7:W7" si="9">SUM(P3:P6)</f>
        <v>295.77589333333333</v>
      </c>
      <c r="Q7" s="8">
        <f t="shared" si="9"/>
        <v>81.512673333333339</v>
      </c>
      <c r="R7" s="8">
        <f t="shared" si="9"/>
        <v>41.409273333333331</v>
      </c>
      <c r="S7" s="8">
        <f t="shared" si="9"/>
        <v>14.857753333333333</v>
      </c>
      <c r="T7" s="8">
        <f t="shared" si="9"/>
        <v>20.414966666666665</v>
      </c>
      <c r="U7" s="8">
        <f t="shared" si="9"/>
        <v>15.362386666666668</v>
      </c>
      <c r="V7" s="8">
        <f t="shared" si="9"/>
        <v>19.91178</v>
      </c>
      <c r="W7" s="8">
        <f t="shared" si="9"/>
        <v>7.3618666666666677</v>
      </c>
      <c r="Z7" t="s">
        <v>14</v>
      </c>
      <c r="AA7" s="3">
        <f t="shared" ref="AA7:AG7" si="10">SUM(AA3:AA6)</f>
        <v>223.444447</v>
      </c>
      <c r="AB7" s="3">
        <f t="shared" si="10"/>
        <v>268.24274099999997</v>
      </c>
      <c r="AC7" s="3">
        <f t="shared" si="10"/>
        <v>269.17243999999999</v>
      </c>
      <c r="AD7" s="3">
        <f t="shared" si="10"/>
        <v>301.19609200000002</v>
      </c>
      <c r="AE7" s="3">
        <f t="shared" si="10"/>
        <v>430.58737600000001</v>
      </c>
      <c r="AF7" s="3">
        <f t="shared" si="10"/>
        <v>490.34376400000002</v>
      </c>
      <c r="AG7" s="3">
        <f t="shared" si="10"/>
        <v>552.27662199999997</v>
      </c>
      <c r="AH7" s="3">
        <f>SUM(AH3:AH6)</f>
        <v>611.770939</v>
      </c>
      <c r="AI7" s="3">
        <f>SUM(AI3:AI6)</f>
        <v>678.30053399999997</v>
      </c>
    </row>
    <row r="8" spans="1:35" x14ac:dyDescent="0.25">
      <c r="D8" s="14" t="s">
        <v>17</v>
      </c>
      <c r="E8" s="14"/>
      <c r="F8" s="14"/>
    </row>
    <row r="9" spans="1:35" x14ac:dyDescent="0.25">
      <c r="A9" t="s">
        <v>12</v>
      </c>
      <c r="B9" t="s">
        <v>11</v>
      </c>
      <c r="C9">
        <v>1960</v>
      </c>
      <c r="D9">
        <v>1967</v>
      </c>
      <c r="E9">
        <v>1980</v>
      </c>
      <c r="F9">
        <v>1991</v>
      </c>
      <c r="G9">
        <v>2003</v>
      </c>
      <c r="H9">
        <v>2007</v>
      </c>
      <c r="I9">
        <v>2012</v>
      </c>
      <c r="J9">
        <v>2015</v>
      </c>
      <c r="K9">
        <v>2018</v>
      </c>
      <c r="Y9" t="s">
        <v>20</v>
      </c>
      <c r="Z9" s="4" t="s">
        <v>9</v>
      </c>
      <c r="AA9" s="5">
        <v>1960</v>
      </c>
      <c r="AB9" s="5">
        <v>1967</v>
      </c>
      <c r="AC9" s="5">
        <v>1980</v>
      </c>
      <c r="AD9" s="5">
        <v>1991</v>
      </c>
      <c r="AE9" s="5">
        <v>2003</v>
      </c>
      <c r="AF9" s="5">
        <v>2007</v>
      </c>
      <c r="AG9" s="5">
        <v>2012</v>
      </c>
      <c r="AH9" s="5">
        <v>2015</v>
      </c>
      <c r="AI9" s="4">
        <v>2018</v>
      </c>
    </row>
    <row r="10" spans="1:35" x14ac:dyDescent="0.25">
      <c r="A10">
        <v>0</v>
      </c>
      <c r="B10" t="s">
        <v>4</v>
      </c>
      <c r="C10" s="8">
        <v>59.807850000000002</v>
      </c>
      <c r="D10" s="8">
        <v>79.120587</v>
      </c>
      <c r="E10" s="8">
        <v>92.580657000000002</v>
      </c>
      <c r="F10" s="8">
        <v>119.517107</v>
      </c>
      <c r="G10" s="8">
        <v>159.39797200000001</v>
      </c>
      <c r="H10" s="8">
        <v>173.13547399999999</v>
      </c>
      <c r="I10" s="8">
        <v>181.62459999999999</v>
      </c>
      <c r="J10" s="8">
        <v>191.57165699999999</v>
      </c>
      <c r="K10" s="8">
        <v>204.94500099999999</v>
      </c>
      <c r="Z10" s="1" t="s">
        <v>4</v>
      </c>
      <c r="AA10" s="1">
        <v>231.76739999999998</v>
      </c>
      <c r="AB10" s="1">
        <v>261.69960000000003</v>
      </c>
      <c r="AC10" s="1">
        <v>254.9718</v>
      </c>
      <c r="AD10" s="1">
        <v>323.90179999999998</v>
      </c>
      <c r="AE10" s="1">
        <v>463.5847</v>
      </c>
      <c r="AF10" s="1">
        <v>506.38759999999996</v>
      </c>
      <c r="AG10" s="1">
        <v>531.99259999999992</v>
      </c>
      <c r="AH10" s="1">
        <v>563.89819999999997</v>
      </c>
      <c r="AI10" s="1">
        <v>597</v>
      </c>
    </row>
    <row r="11" spans="1:35" x14ac:dyDescent="0.25">
      <c r="A11">
        <v>1</v>
      </c>
      <c r="B11" t="s">
        <v>5</v>
      </c>
      <c r="C11" s="8">
        <v>53.143701999999998</v>
      </c>
      <c r="D11" s="8">
        <v>62.145313000000002</v>
      </c>
      <c r="E11" s="8">
        <v>44.948312000000001</v>
      </c>
      <c r="F11" s="8">
        <v>52.163280999999998</v>
      </c>
      <c r="G11" s="8">
        <v>59.182071000000001</v>
      </c>
      <c r="H11" s="8">
        <v>66.942892999999998</v>
      </c>
      <c r="I11" s="8">
        <v>76.156830999999997</v>
      </c>
      <c r="J11" s="8">
        <v>82.500961000000004</v>
      </c>
      <c r="K11" s="8">
        <v>87.365982000000002</v>
      </c>
      <c r="M11" s="3"/>
      <c r="Z11" s="1" t="s">
        <v>5</v>
      </c>
      <c r="AA11" s="1">
        <v>138.4376</v>
      </c>
      <c r="AB11" s="1">
        <v>160.12520000000001</v>
      </c>
      <c r="AC11" s="1">
        <v>116.9502</v>
      </c>
      <c r="AD11" s="1">
        <v>140.29160000000002</v>
      </c>
      <c r="AE11" s="1">
        <v>161.31129999999999</v>
      </c>
      <c r="AF11" s="1">
        <v>184.4658</v>
      </c>
      <c r="AG11" s="1">
        <v>210.50370000000001</v>
      </c>
      <c r="AH11" s="1">
        <v>232.4162</v>
      </c>
      <c r="AI11" s="1">
        <v>244</v>
      </c>
    </row>
    <row r="12" spans="1:35" x14ac:dyDescent="0.25">
      <c r="A12">
        <v>2</v>
      </c>
      <c r="B12" t="s">
        <v>6</v>
      </c>
      <c r="C12" s="8">
        <v>79.908838000000003</v>
      </c>
      <c r="D12" s="8">
        <v>71.145741999999998</v>
      </c>
      <c r="E12" s="8">
        <v>49.475293000000001</v>
      </c>
      <c r="F12" s="8">
        <v>43.073703000000002</v>
      </c>
      <c r="G12" s="8">
        <v>75.466894999999994</v>
      </c>
      <c r="H12" s="8">
        <v>84.647580000000005</v>
      </c>
      <c r="I12" s="8">
        <v>97.066756999999996</v>
      </c>
      <c r="J12" s="8">
        <v>106.340802</v>
      </c>
      <c r="K12" s="8">
        <v>118.20709100000001</v>
      </c>
      <c r="Z12" s="1" t="s">
        <v>6</v>
      </c>
      <c r="AA12" s="1">
        <v>216.28470000000002</v>
      </c>
      <c r="AB12" s="1">
        <v>187.64929999999998</v>
      </c>
      <c r="AC12" s="1">
        <v>127.5877</v>
      </c>
      <c r="AD12" s="1">
        <v>112.6009</v>
      </c>
      <c r="AE12" s="1">
        <v>207.08109999999999</v>
      </c>
      <c r="AF12" s="1">
        <v>232.73260000000002</v>
      </c>
      <c r="AG12" s="1">
        <v>277.59520000000003</v>
      </c>
      <c r="AH12" s="1">
        <v>309.91320000000002</v>
      </c>
      <c r="AI12" s="1">
        <v>342</v>
      </c>
    </row>
    <row r="13" spans="1:35" x14ac:dyDescent="0.25">
      <c r="A13">
        <v>3</v>
      </c>
      <c r="B13" t="s">
        <v>7</v>
      </c>
      <c r="C13" s="8">
        <v>30.584057000000001</v>
      </c>
      <c r="D13" s="8">
        <v>55.831099000000002</v>
      </c>
      <c r="E13" s="8">
        <v>82.168177999999997</v>
      </c>
      <c r="F13" s="8">
        <v>86.442001000000005</v>
      </c>
      <c r="G13" s="8">
        <v>136.54043799999999</v>
      </c>
      <c r="H13" s="8">
        <v>165.617817</v>
      </c>
      <c r="I13" s="8">
        <v>197.42843400000001</v>
      </c>
      <c r="J13" s="8">
        <v>231.357519</v>
      </c>
      <c r="K13" s="8">
        <v>267.78246000000001</v>
      </c>
      <c r="Z13" s="1" t="s">
        <v>7</v>
      </c>
      <c r="AA13" s="1">
        <v>324.23930000000001</v>
      </c>
      <c r="AB13" s="1">
        <v>322.11809999999997</v>
      </c>
      <c r="AC13" s="1">
        <v>242.28579999999999</v>
      </c>
      <c r="AD13" s="1">
        <v>225.99799999999999</v>
      </c>
      <c r="AE13" s="1">
        <v>374.5376</v>
      </c>
      <c r="AF13" s="1">
        <v>472.5521</v>
      </c>
      <c r="AG13" s="1">
        <v>570.80050000000006</v>
      </c>
      <c r="AH13" s="1">
        <v>676.46130000000005</v>
      </c>
      <c r="AI13" s="1">
        <v>782</v>
      </c>
    </row>
    <row r="14" spans="1:35" x14ac:dyDescent="0.25">
      <c r="B14" t="s">
        <v>14</v>
      </c>
      <c r="C14" s="8">
        <f t="shared" ref="C14:I14" si="11">SUM(C10:C13)</f>
        <v>223.444447</v>
      </c>
      <c r="D14" s="8">
        <f t="shared" si="11"/>
        <v>268.24274099999997</v>
      </c>
      <c r="E14" s="8">
        <f t="shared" si="11"/>
        <v>269.17243999999999</v>
      </c>
      <c r="F14" s="8">
        <f t="shared" si="11"/>
        <v>301.19609200000002</v>
      </c>
      <c r="G14" s="8">
        <f t="shared" si="11"/>
        <v>430.58737600000001</v>
      </c>
      <c r="H14" s="8">
        <f t="shared" si="11"/>
        <v>490.34376400000002</v>
      </c>
      <c r="I14" s="8">
        <f t="shared" si="11"/>
        <v>552.27662199999997</v>
      </c>
      <c r="J14" s="8">
        <f>SUM(J10:J13)</f>
        <v>611.770939</v>
      </c>
      <c r="K14" s="8">
        <f>SUM(K10:K13)</f>
        <v>678.30053399999997</v>
      </c>
      <c r="L14" s="3">
        <f>K14-F14</f>
        <v>377.10444199999995</v>
      </c>
      <c r="Z14" s="1" t="s">
        <v>19</v>
      </c>
      <c r="AA14" s="1">
        <f>SUM(AA10:AA13)</f>
        <v>910.72900000000004</v>
      </c>
      <c r="AB14" s="1">
        <f t="shared" ref="AB14:AI14" si="12">SUM(AB10:AB13)</f>
        <v>931.59220000000005</v>
      </c>
      <c r="AC14" s="1">
        <f t="shared" si="12"/>
        <v>741.79549999999995</v>
      </c>
      <c r="AD14" s="1">
        <f t="shared" si="12"/>
        <v>802.79230000000007</v>
      </c>
      <c r="AE14" s="1">
        <f t="shared" si="12"/>
        <v>1206.5146999999999</v>
      </c>
      <c r="AF14" s="1">
        <f t="shared" si="12"/>
        <v>1396.1381000000001</v>
      </c>
      <c r="AG14" s="1">
        <f t="shared" si="12"/>
        <v>1590.8920000000001</v>
      </c>
      <c r="AH14" s="1">
        <f t="shared" si="12"/>
        <v>1782.6889000000001</v>
      </c>
      <c r="AI14" s="1">
        <f t="shared" si="12"/>
        <v>1965</v>
      </c>
    </row>
    <row r="15" spans="1:35" x14ac:dyDescent="0.25">
      <c r="F15">
        <f>F14/C14</f>
        <v>1.347968571355904</v>
      </c>
    </row>
    <row r="16" spans="1:35" x14ac:dyDescent="0.25">
      <c r="Y16" t="s">
        <v>12</v>
      </c>
      <c r="Z16" s="4" t="s">
        <v>9</v>
      </c>
      <c r="AA16" s="5">
        <v>1960</v>
      </c>
      <c r="AB16" s="5">
        <v>1967</v>
      </c>
      <c r="AC16" s="5">
        <v>1980</v>
      </c>
      <c r="AD16" s="5">
        <v>1991</v>
      </c>
      <c r="AE16" s="5">
        <v>2003</v>
      </c>
      <c r="AF16" s="5">
        <v>2007</v>
      </c>
      <c r="AG16" s="5">
        <v>2012</v>
      </c>
      <c r="AH16" s="5">
        <v>2015</v>
      </c>
      <c r="AI16" s="4">
        <v>2018</v>
      </c>
    </row>
    <row r="17" spans="25:35" x14ac:dyDescent="0.25">
      <c r="Z17" s="1" t="s">
        <v>4</v>
      </c>
      <c r="AA17" s="8">
        <f>AA10-O3</f>
        <v>137.00468666666666</v>
      </c>
      <c r="AB17" s="8">
        <f t="shared" ref="AB17:AI20" si="13">AB10-P3</f>
        <v>197.72774000000004</v>
      </c>
      <c r="AC17" s="8">
        <f t="shared" si="13"/>
        <v>236.59213333333332</v>
      </c>
      <c r="AD17" s="8">
        <f t="shared" si="13"/>
        <v>313.11663333333331</v>
      </c>
      <c r="AE17" s="8">
        <f t="shared" si="13"/>
        <v>459.28019333333333</v>
      </c>
      <c r="AF17" s="8">
        <f t="shared" si="13"/>
        <v>501.82795333333331</v>
      </c>
      <c r="AG17" s="8">
        <f t="shared" si="13"/>
        <v>528.88017999999988</v>
      </c>
      <c r="AH17" s="8">
        <f t="shared" si="13"/>
        <v>559.26761999999997</v>
      </c>
      <c r="AI17" s="8">
        <f t="shared" si="13"/>
        <v>595.57377333333329</v>
      </c>
    </row>
    <row r="18" spans="25:35" x14ac:dyDescent="0.25">
      <c r="Z18" s="1" t="s">
        <v>5</v>
      </c>
      <c r="AA18" s="8">
        <f t="shared" ref="AA18:AA20" si="14">AA11-O4</f>
        <v>117.73282</v>
      </c>
      <c r="AB18" s="8">
        <f t="shared" si="13"/>
        <v>143.56814</v>
      </c>
      <c r="AC18" s="8">
        <f t="shared" si="13"/>
        <v>107.30232666666666</v>
      </c>
      <c r="AD18" s="8">
        <f t="shared" si="13"/>
        <v>132.78384000000003</v>
      </c>
      <c r="AE18" s="8">
        <f t="shared" si="13"/>
        <v>159.63873999999998</v>
      </c>
      <c r="AF18" s="8">
        <f t="shared" si="13"/>
        <v>181.89330666666666</v>
      </c>
      <c r="AG18" s="8">
        <f t="shared" si="13"/>
        <v>208.23198000000002</v>
      </c>
      <c r="AH18" s="8">
        <f t="shared" si="13"/>
        <v>229.7723</v>
      </c>
      <c r="AI18" s="8">
        <f t="shared" si="13"/>
        <v>242.81023333333334</v>
      </c>
    </row>
    <row r="19" spans="25:35" x14ac:dyDescent="0.25">
      <c r="Z19" s="1" t="s">
        <v>6</v>
      </c>
      <c r="AA19" s="8">
        <f t="shared" si="14"/>
        <v>185.65601333333336</v>
      </c>
      <c r="AB19" s="8">
        <f t="shared" si="13"/>
        <v>165.24074666666667</v>
      </c>
      <c r="AC19" s="8">
        <f t="shared" si="13"/>
        <v>116.7826</v>
      </c>
      <c r="AD19" s="8">
        <f t="shared" si="13"/>
        <v>104.10585333333333</v>
      </c>
      <c r="AE19" s="8">
        <f t="shared" si="13"/>
        <v>203.95481999999998</v>
      </c>
      <c r="AF19" s="8">
        <f t="shared" si="13"/>
        <v>226.34844000000001</v>
      </c>
      <c r="AG19" s="8">
        <f t="shared" si="13"/>
        <v>272.26458666666667</v>
      </c>
      <c r="AH19" s="8">
        <f t="shared" si="13"/>
        <v>304.08572000000004</v>
      </c>
      <c r="AI19" s="8">
        <f t="shared" si="13"/>
        <v>340.46812</v>
      </c>
    </row>
    <row r="20" spans="25:35" x14ac:dyDescent="0.25">
      <c r="Z20" s="1" t="s">
        <v>7</v>
      </c>
      <c r="AA20" s="8">
        <f t="shared" si="14"/>
        <v>64.467173333333335</v>
      </c>
      <c r="AB20" s="8">
        <f t="shared" si="13"/>
        <v>129.27967999999998</v>
      </c>
      <c r="AC20" s="8">
        <f t="shared" si="13"/>
        <v>199.60576666666665</v>
      </c>
      <c r="AD20" s="8">
        <f t="shared" si="13"/>
        <v>211.3767</v>
      </c>
      <c r="AE20" s="8">
        <f t="shared" si="13"/>
        <v>368.78319333333332</v>
      </c>
      <c r="AF20" s="8">
        <f t="shared" si="13"/>
        <v>465.65343333333334</v>
      </c>
      <c r="AG20" s="8">
        <f t="shared" si="13"/>
        <v>566.15286666666668</v>
      </c>
      <c r="AH20" s="8">
        <f t="shared" si="13"/>
        <v>669.65148000000011</v>
      </c>
      <c r="AI20" s="8">
        <f t="shared" si="13"/>
        <v>778.78600666666671</v>
      </c>
    </row>
    <row r="21" spans="25:35" x14ac:dyDescent="0.25">
      <c r="Z21" s="1" t="s">
        <v>19</v>
      </c>
      <c r="AA21" s="8">
        <f>SUM(AA17:AA20)</f>
        <v>504.86069333333336</v>
      </c>
      <c r="AB21" s="8">
        <f t="shared" ref="AB21:AI21" si="15">SUM(AB17:AB20)</f>
        <v>635.81630666666661</v>
      </c>
      <c r="AC21" s="8">
        <f t="shared" si="15"/>
        <v>660.28282666666667</v>
      </c>
      <c r="AD21" s="8">
        <f t="shared" si="15"/>
        <v>761.38302666666675</v>
      </c>
      <c r="AE21" s="8">
        <f t="shared" si="15"/>
        <v>1191.6569466666665</v>
      </c>
      <c r="AF21" s="8">
        <f t="shared" si="15"/>
        <v>1375.7231333333334</v>
      </c>
      <c r="AG21" s="8">
        <f t="shared" si="15"/>
        <v>1575.5296133333331</v>
      </c>
      <c r="AH21" s="8">
        <f t="shared" si="15"/>
        <v>1762.7771200000002</v>
      </c>
      <c r="AI21" s="8">
        <f t="shared" si="15"/>
        <v>1957.6381333333334</v>
      </c>
    </row>
    <row r="22" spans="25:35" x14ac:dyDescent="0.25">
      <c r="Y22" t="s">
        <v>21</v>
      </c>
      <c r="Z22" s="4" t="s">
        <v>8</v>
      </c>
      <c r="AA22" s="5">
        <v>1960</v>
      </c>
      <c r="AB22" s="5">
        <v>1967</v>
      </c>
      <c r="AC22" s="5">
        <v>1980</v>
      </c>
      <c r="AD22" s="5">
        <v>1991</v>
      </c>
      <c r="AE22" s="5">
        <v>2003</v>
      </c>
      <c r="AF22" s="5">
        <v>2007</v>
      </c>
      <c r="AG22" s="5">
        <v>2012</v>
      </c>
      <c r="AH22" s="5">
        <v>2015</v>
      </c>
      <c r="AI22" s="4">
        <v>2018</v>
      </c>
    </row>
    <row r="23" spans="25:35" x14ac:dyDescent="0.25">
      <c r="Z23" s="1" t="s">
        <v>4</v>
      </c>
      <c r="AA23" s="8">
        <f>AA3*10/AA17</f>
        <v>4.3653871597482583</v>
      </c>
      <c r="AB23" s="8">
        <f t="shared" ref="AB23:AI23" si="16">AB3*10/AB17</f>
        <v>4.0014914953258449</v>
      </c>
      <c r="AC23" s="8">
        <f t="shared" si="16"/>
        <v>3.9130910946038782</v>
      </c>
      <c r="AD23" s="8">
        <f t="shared" si="16"/>
        <v>3.8170155870565377</v>
      </c>
      <c r="AE23" s="8">
        <f t="shared" si="16"/>
        <v>3.4706040955768627</v>
      </c>
      <c r="AF23" s="8">
        <f t="shared" si="16"/>
        <v>3.4500962501185497</v>
      </c>
      <c r="AG23" s="8">
        <f t="shared" si="16"/>
        <v>3.4341351192249259</v>
      </c>
      <c r="AH23" s="8">
        <f t="shared" si="16"/>
        <v>3.4254022609068624</v>
      </c>
      <c r="AI23" s="8">
        <f t="shared" si="16"/>
        <v>3.4411354256409727</v>
      </c>
    </row>
    <row r="24" spans="25:35" x14ac:dyDescent="0.25">
      <c r="Z24" s="1" t="s">
        <v>5</v>
      </c>
      <c r="AA24" s="8">
        <f t="shared" ref="AA24:AI26" si="17">AA4*10/AA18</f>
        <v>4.513924154708941</v>
      </c>
      <c r="AB24" s="8">
        <f t="shared" si="17"/>
        <v>4.32862841296126</v>
      </c>
      <c r="AC24" s="8">
        <f t="shared" si="17"/>
        <v>4.1889410412908727</v>
      </c>
      <c r="AD24" s="8">
        <f t="shared" si="17"/>
        <v>3.9284359452174291</v>
      </c>
      <c r="AE24" s="8">
        <f t="shared" si="17"/>
        <v>3.7072499444683666</v>
      </c>
      <c r="AF24" s="8">
        <f t="shared" si="17"/>
        <v>3.6803384482243735</v>
      </c>
      <c r="AG24" s="8">
        <f t="shared" si="17"/>
        <v>3.6573071533008519</v>
      </c>
      <c r="AH24" s="8">
        <f t="shared" si="17"/>
        <v>3.5905529517700789</v>
      </c>
      <c r="AI24" s="8">
        <f t="shared" si="17"/>
        <v>3.5981177893792782</v>
      </c>
    </row>
    <row r="25" spans="25:35" x14ac:dyDescent="0.25">
      <c r="Z25" s="1" t="s">
        <v>6</v>
      </c>
      <c r="AA25" s="8">
        <f t="shared" si="17"/>
        <v>4.304134111537171</v>
      </c>
      <c r="AB25" s="8">
        <f t="shared" si="17"/>
        <v>4.3055810043947185</v>
      </c>
      <c r="AC25" s="8">
        <f t="shared" si="17"/>
        <v>4.2365295001138863</v>
      </c>
      <c r="AD25" s="8">
        <f t="shared" si="17"/>
        <v>4.1374909883389206</v>
      </c>
      <c r="AE25" s="8">
        <f t="shared" si="17"/>
        <v>3.7001770784333514</v>
      </c>
      <c r="AF25" s="8">
        <f t="shared" si="17"/>
        <v>3.739702380983938</v>
      </c>
      <c r="AG25" s="8">
        <f t="shared" si="17"/>
        <v>3.5651627774433532</v>
      </c>
      <c r="AH25" s="8">
        <f t="shared" si="17"/>
        <v>3.4970666166106046</v>
      </c>
      <c r="AI25" s="8">
        <f t="shared" si="17"/>
        <v>3.4718989548859969</v>
      </c>
    </row>
    <row r="26" spans="25:35" x14ac:dyDescent="0.25">
      <c r="Z26" s="1" t="s">
        <v>7</v>
      </c>
      <c r="AA26" s="8">
        <f t="shared" si="17"/>
        <v>4.7441287431453487</v>
      </c>
      <c r="AB26" s="8">
        <f t="shared" si="17"/>
        <v>4.3186291147997897</v>
      </c>
      <c r="AC26" s="8">
        <f t="shared" si="17"/>
        <v>4.1165232534196994</v>
      </c>
      <c r="AD26" s="8">
        <f t="shared" si="17"/>
        <v>4.0894763235493787</v>
      </c>
      <c r="AE26" s="8">
        <f t="shared" si="17"/>
        <v>3.7024582591697643</v>
      </c>
      <c r="AF26" s="8">
        <f t="shared" si="17"/>
        <v>3.5566755261405785</v>
      </c>
      <c r="AG26" s="8">
        <f t="shared" si="17"/>
        <v>3.4871930466836227</v>
      </c>
      <c r="AH26" s="8">
        <f t="shared" si="17"/>
        <v>3.4548944624149858</v>
      </c>
      <c r="AI26" s="8">
        <f t="shared" si="17"/>
        <v>3.4384600866951032</v>
      </c>
    </row>
  </sheetData>
  <mergeCells count="2">
    <mergeCell ref="O1:Q1"/>
    <mergeCell ref="D8:F8"/>
  </mergeCells>
  <pageMargins left="0.7" right="0.7" top="0.75" bottom="0.75" header="0.3" footer="0.3"/>
  <ignoredErrors>
    <ignoredError sqref="AA7:AI7 AA14" formulaRange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Lierza</vt:lpstr>
      <vt:lpstr>FilariPer TipoMorfologico</vt:lpstr>
      <vt:lpstr>SingoliSpecializzatiPerTipo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f.ferrarese</dc:creator>
  <cp:lastModifiedBy>Ferrarese Francesco</cp:lastModifiedBy>
  <cp:lastPrinted>2019-01-28T22:16:29Z</cp:lastPrinted>
  <dcterms:created xsi:type="dcterms:W3CDTF">2018-11-15T14:25:18Z</dcterms:created>
  <dcterms:modified xsi:type="dcterms:W3CDTF">2023-10-04T09:07:09Z</dcterms:modified>
</cp:coreProperties>
</file>