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\PhD\Projects\Thesis paper\Incl_compositions\"/>
    </mc:Choice>
  </mc:AlternateContent>
  <xr:revisionPtr revIDLastSave="0" documentId="13_ncr:1_{7CE5438A-BF10-4ACB-A43D-C011CBBD17B6}" xr6:coauthVersionLast="47" xr6:coauthVersionMax="47" xr10:uidLastSave="{00000000-0000-0000-0000-000000000000}"/>
  <bookViews>
    <workbookView xWindow="3360" yWindow="-16320" windowWidth="29040" windowHeight="15840" xr2:uid="{E2475695-967B-42A5-B316-06744E78D6CE}"/>
  </bookViews>
  <sheets>
    <sheet name="Olivine" sheetId="1" r:id="rId1"/>
    <sheet name="Garnet" sheetId="2" r:id="rId2"/>
    <sheet name="Cpx" sheetId="3" r:id="rId3"/>
    <sheet name="Opx" sheetId="4" r:id="rId4"/>
    <sheet name="Chromite" sheetId="5" r:id="rId5"/>
    <sheet name="Sulfides" sheetId="6" r:id="rId6"/>
    <sheet name="Sub-lith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3" i="7" l="1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T57" i="7"/>
  <c r="U51" i="7"/>
  <c r="U50" i="7"/>
  <c r="U49" i="7"/>
  <c r="U48" i="7"/>
  <c r="U47" i="7"/>
  <c r="U46" i="7"/>
  <c r="U56" i="7"/>
  <c r="T56" i="7"/>
  <c r="U55" i="7"/>
  <c r="T55" i="7"/>
  <c r="U54" i="7"/>
  <c r="T54" i="7"/>
  <c r="U53" i="7"/>
  <c r="T53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5" i="7"/>
  <c r="U4" i="7"/>
  <c r="U3" i="7"/>
  <c r="U2" i="7"/>
  <c r="T156" i="6" l="1"/>
  <c r="S156" i="6"/>
  <c r="T155" i="6"/>
  <c r="S155" i="6"/>
  <c r="T154" i="6"/>
  <c r="S154" i="6"/>
  <c r="T153" i="6"/>
  <c r="S153" i="6"/>
  <c r="T152" i="6"/>
  <c r="S152" i="6"/>
  <c r="T151" i="6"/>
  <c r="S151" i="6"/>
  <c r="T150" i="6"/>
  <c r="S150" i="6"/>
  <c r="T149" i="6"/>
  <c r="S149" i="6"/>
  <c r="T148" i="6"/>
  <c r="S148" i="6"/>
  <c r="T147" i="6"/>
  <c r="S147" i="6"/>
  <c r="T146" i="6"/>
  <c r="S146" i="6"/>
  <c r="T145" i="6"/>
  <c r="S145" i="6"/>
  <c r="T144" i="6"/>
  <c r="S144" i="6"/>
  <c r="T142" i="6"/>
  <c r="S142" i="6"/>
  <c r="T135" i="6"/>
  <c r="S135" i="6"/>
  <c r="V134" i="6"/>
  <c r="U134" i="6"/>
  <c r="V133" i="6"/>
  <c r="U133" i="6"/>
  <c r="V132" i="6"/>
  <c r="U132" i="6"/>
  <c r="V131" i="6"/>
  <c r="U131" i="6"/>
  <c r="V130" i="6"/>
  <c r="U130" i="6"/>
  <c r="V129" i="6"/>
  <c r="U129" i="6"/>
  <c r="V128" i="6"/>
  <c r="U128" i="6"/>
  <c r="V127" i="6"/>
  <c r="U127" i="6"/>
  <c r="V126" i="6"/>
  <c r="U126" i="6"/>
  <c r="V125" i="6"/>
  <c r="U125" i="6"/>
  <c r="V123" i="6"/>
  <c r="U123" i="6"/>
  <c r="V122" i="6"/>
  <c r="U122" i="6"/>
  <c r="V121" i="6"/>
  <c r="U121" i="6"/>
  <c r="V120" i="6"/>
  <c r="U120" i="6"/>
  <c r="V119" i="6"/>
  <c r="U119" i="6"/>
  <c r="V118" i="6"/>
  <c r="U118" i="6"/>
  <c r="V117" i="6"/>
  <c r="U117" i="6"/>
  <c r="V116" i="6"/>
  <c r="U116" i="6"/>
  <c r="V115" i="6"/>
  <c r="U115" i="6"/>
  <c r="V114" i="6"/>
  <c r="U114" i="6"/>
  <c r="V113" i="6"/>
  <c r="U113" i="6"/>
  <c r="V112" i="6"/>
  <c r="U112" i="6"/>
  <c r="V111" i="6"/>
  <c r="U111" i="6"/>
  <c r="V110" i="6"/>
  <c r="U110" i="6"/>
  <c r="V109" i="6"/>
  <c r="U109" i="6"/>
  <c r="V108" i="6"/>
  <c r="U108" i="6"/>
  <c r="V107" i="6"/>
  <c r="U107" i="6"/>
  <c r="V106" i="6"/>
  <c r="U106" i="6"/>
  <c r="V105" i="6"/>
  <c r="U105" i="6"/>
  <c r="V104" i="6"/>
  <c r="U104" i="6"/>
  <c r="V103" i="6"/>
  <c r="U103" i="6"/>
  <c r="T103" i="6"/>
  <c r="S103" i="6"/>
  <c r="O251" i="5" l="1"/>
  <c r="O250" i="5"/>
  <c r="O249" i="5"/>
  <c r="O248" i="5"/>
  <c r="O247" i="5"/>
  <c r="O246" i="5"/>
  <c r="O242" i="5"/>
  <c r="O241" i="5"/>
  <c r="O240" i="5"/>
  <c r="O239" i="5"/>
  <c r="O238" i="5"/>
  <c r="O237" i="5"/>
  <c r="O236" i="5"/>
  <c r="O235" i="5"/>
  <c r="O234" i="5"/>
  <c r="O233" i="5"/>
  <c r="O229" i="5"/>
  <c r="O226" i="5"/>
  <c r="O225" i="5"/>
  <c r="O221" i="5"/>
  <c r="O220" i="5"/>
  <c r="O217" i="5"/>
  <c r="O216" i="5"/>
  <c r="O215" i="5"/>
  <c r="O211" i="5"/>
  <c r="O205" i="5"/>
  <c r="O202" i="5"/>
  <c r="O200" i="5"/>
  <c r="O193" i="5"/>
  <c r="O192" i="5"/>
  <c r="O191" i="5"/>
  <c r="O190" i="5"/>
  <c r="O189" i="5"/>
  <c r="O188" i="5"/>
  <c r="O187" i="5"/>
  <c r="O186" i="5"/>
  <c r="O185" i="5"/>
  <c r="O184" i="5"/>
  <c r="O181" i="5"/>
  <c r="F45" i="5"/>
  <c r="S45" i="5" s="1"/>
  <c r="F43" i="5"/>
  <c r="S43" i="5" s="1"/>
  <c r="F42" i="5"/>
  <c r="S42" i="5" s="1"/>
  <c r="S41" i="5"/>
  <c r="F41" i="5"/>
  <c r="R149" i="3" l="1"/>
  <c r="R123" i="3"/>
  <c r="R122" i="3"/>
  <c r="R121" i="3"/>
  <c r="R120" i="3"/>
  <c r="R115" i="3"/>
  <c r="R114" i="3"/>
  <c r="R113" i="3"/>
  <c r="R108" i="3"/>
  <c r="R90" i="3"/>
  <c r="R81" i="3"/>
  <c r="R79" i="3"/>
  <c r="R78" i="3"/>
  <c r="R77" i="3"/>
  <c r="R76" i="3"/>
  <c r="R75" i="3"/>
  <c r="R74" i="3"/>
  <c r="R73" i="3"/>
  <c r="R72" i="3"/>
  <c r="R71" i="3"/>
  <c r="R70" i="3"/>
  <c r="R69" i="3"/>
  <c r="R68" i="3"/>
  <c r="R270" i="2" l="1"/>
  <c r="R269" i="2"/>
  <c r="R264" i="2"/>
  <c r="R263" i="2"/>
  <c r="R262" i="2"/>
  <c r="R260" i="2"/>
  <c r="R257" i="2"/>
  <c r="R255" i="2"/>
  <c r="R254" i="2"/>
  <c r="R253" i="2"/>
  <c r="R252" i="2"/>
  <c r="R251" i="2"/>
  <c r="R248" i="2"/>
  <c r="R246" i="2"/>
  <c r="R244" i="2"/>
  <c r="R243" i="2"/>
  <c r="R242" i="2"/>
  <c r="R241" i="2"/>
  <c r="R240" i="2"/>
  <c r="R238" i="2"/>
  <c r="R237" i="2"/>
  <c r="R236" i="2"/>
  <c r="R233" i="2"/>
  <c r="R232" i="2"/>
  <c r="R231" i="2"/>
  <c r="R230" i="2"/>
  <c r="R229" i="2"/>
  <c r="R228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4" i="2"/>
  <c r="R200" i="2"/>
  <c r="R199" i="2"/>
  <c r="R188" i="2"/>
  <c r="R187" i="2"/>
  <c r="R186" i="2"/>
  <c r="R185" i="2"/>
  <c r="R184" i="2"/>
  <c r="R183" i="2"/>
  <c r="R178" i="2"/>
  <c r="R177" i="2"/>
  <c r="R176" i="2"/>
  <c r="R168" i="2"/>
  <c r="R167" i="2"/>
  <c r="R166" i="2"/>
  <c r="R164" i="2"/>
  <c r="R163" i="2"/>
  <c r="R162" i="2"/>
  <c r="R161" i="2"/>
  <c r="R160" i="2"/>
  <c r="R159" i="2"/>
  <c r="R158" i="2"/>
  <c r="R156" i="2"/>
  <c r="R155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235" i="1" l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7" i="1"/>
  <c r="R186" i="1"/>
  <c r="R185" i="1"/>
  <c r="R184" i="1"/>
  <c r="R183" i="1"/>
  <c r="R182" i="1"/>
  <c r="R181" i="1"/>
  <c r="R180" i="1"/>
  <c r="R179" i="1"/>
  <c r="R178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</calcChain>
</file>

<file path=xl/sharedStrings.xml><?xml version="1.0" encoding="utf-8"?>
<sst xmlns="http://schemas.openxmlformats.org/spreadsheetml/2006/main" count="17419" uniqueCount="1791">
  <si>
    <t>DO27005</t>
  </si>
  <si>
    <t>P</t>
  </si>
  <si>
    <t>&lt;0.02</t>
  </si>
  <si>
    <t>NA</t>
  </si>
  <si>
    <t>&lt;0.03</t>
  </si>
  <si>
    <t>DO27044</t>
  </si>
  <si>
    <t>&lt;0.05</t>
  </si>
  <si>
    <t>DO27066</t>
  </si>
  <si>
    <t>DO27069_02</t>
  </si>
  <si>
    <t>H</t>
  </si>
  <si>
    <t>DO27084_01</t>
  </si>
  <si>
    <t>DO27084_02</t>
  </si>
  <si>
    <t>DO27084_03</t>
  </si>
  <si>
    <t>DO27084_04</t>
  </si>
  <si>
    <t>DO27097</t>
  </si>
  <si>
    <t>DO27269</t>
  </si>
  <si>
    <t>DO27300_04</t>
  </si>
  <si>
    <t>U</t>
  </si>
  <si>
    <t>D27-97-15B2</t>
  </si>
  <si>
    <t>&lt;0.04</t>
  </si>
  <si>
    <t>D27-97-22B_01</t>
  </si>
  <si>
    <t>D27-97 -2B_02</t>
  </si>
  <si>
    <t>D27-98-9B</t>
  </si>
  <si>
    <t>D27-98-12</t>
  </si>
  <si>
    <t>D27-98-13</t>
  </si>
  <si>
    <t>D27-98-14_01</t>
  </si>
  <si>
    <t>D27-98-23B</t>
  </si>
  <si>
    <t>VR16302_04</t>
  </si>
  <si>
    <t>VR16303</t>
  </si>
  <si>
    <t>VR16382_01</t>
  </si>
  <si>
    <t>VR16382_02</t>
  </si>
  <si>
    <t>VR16383</t>
  </si>
  <si>
    <t>VR16398</t>
  </si>
  <si>
    <t>VR43359</t>
  </si>
  <si>
    <t>VR43369_01</t>
  </si>
  <si>
    <t>Sample</t>
  </si>
  <si>
    <t>Paragenesis</t>
  </si>
  <si>
    <t>SiO2</t>
  </si>
  <si>
    <t>Al2O3</t>
  </si>
  <si>
    <t>FeO</t>
  </si>
  <si>
    <t>MgO</t>
  </si>
  <si>
    <t>MnO</t>
  </si>
  <si>
    <t>CaO</t>
  </si>
  <si>
    <t>Na2O</t>
  </si>
  <si>
    <t>K2O</t>
  </si>
  <si>
    <t>TiO2</t>
  </si>
  <si>
    <t>NiO</t>
  </si>
  <si>
    <t>Cr2O3</t>
  </si>
  <si>
    <t>ZnO</t>
  </si>
  <si>
    <t>V2O3</t>
  </si>
  <si>
    <t>P2O5</t>
  </si>
  <si>
    <t>Total</t>
  </si>
  <si>
    <t>Mg#</t>
  </si>
  <si>
    <t>Paper</t>
  </si>
  <si>
    <t>Davies et al., 1998 + 2004 + Unpublished</t>
  </si>
  <si>
    <t>SL3-8/00</t>
  </si>
  <si>
    <t>Pokhilenko et al., 2001</t>
  </si>
  <si>
    <t>PA-01_03</t>
  </si>
  <si>
    <t>PA-05_02</t>
  </si>
  <si>
    <t>PA-10_02</t>
  </si>
  <si>
    <t>PA-19_03</t>
  </si>
  <si>
    <t>L</t>
  </si>
  <si>
    <t>PA-20_04</t>
  </si>
  <si>
    <t>PA-21_02</t>
  </si>
  <si>
    <t>PA-22_02</t>
  </si>
  <si>
    <t>PA-23_02</t>
  </si>
  <si>
    <t>PA-36</t>
  </si>
  <si>
    <t>PA-37</t>
  </si>
  <si>
    <t>PA-38</t>
  </si>
  <si>
    <t>PA-40_01</t>
  </si>
  <si>
    <t>PA-41</t>
  </si>
  <si>
    <t>PA-42_01</t>
  </si>
  <si>
    <t>PA-43</t>
  </si>
  <si>
    <t>PA-45_01</t>
  </si>
  <si>
    <t>PA-45_02</t>
  </si>
  <si>
    <t>PA-45_03</t>
  </si>
  <si>
    <t>PA-46</t>
  </si>
  <si>
    <t>PA-48</t>
  </si>
  <si>
    <t>PA-49</t>
  </si>
  <si>
    <t>PA-51</t>
  </si>
  <si>
    <t>PA-52_01</t>
  </si>
  <si>
    <t>PA-52_02</t>
  </si>
  <si>
    <t>PA-56</t>
  </si>
  <si>
    <t>PA-57_01</t>
  </si>
  <si>
    <t>Stachel et al., 2003</t>
  </si>
  <si>
    <t>Ash-101</t>
  </si>
  <si>
    <t>Ash-102B</t>
  </si>
  <si>
    <t>Ash-104A_01</t>
  </si>
  <si>
    <t>Ash-104A_02</t>
  </si>
  <si>
    <t>Ash-104A_03</t>
  </si>
  <si>
    <t>Ahs-104B</t>
  </si>
  <si>
    <t>Ash-105B</t>
  </si>
  <si>
    <t>Ash-105C</t>
  </si>
  <si>
    <t>Ash-106C</t>
  </si>
  <si>
    <t>Ash-106pm</t>
  </si>
  <si>
    <t>Ash-K10-2_01</t>
  </si>
  <si>
    <t>Ash-K10-2_02</t>
  </si>
  <si>
    <t>Ash-K10-2_03</t>
  </si>
  <si>
    <t>Ash-K10-2_04</t>
  </si>
  <si>
    <t>Ash-K10-2_05</t>
  </si>
  <si>
    <t>Ash-K10-2_06</t>
  </si>
  <si>
    <t>Ash-K10-2_07</t>
  </si>
  <si>
    <t>Ash-K10-2_08</t>
  </si>
  <si>
    <t>Davies et al., 2004</t>
  </si>
  <si>
    <t>SL5-21/00</t>
  </si>
  <si>
    <t>SL5-25/00</t>
  </si>
  <si>
    <t>SL5-36/00</t>
  </si>
  <si>
    <t>SL5-22/00</t>
  </si>
  <si>
    <t>SL5-38/00</t>
  </si>
  <si>
    <t>SL5-58/00</t>
  </si>
  <si>
    <t>SL5-60/00</t>
  </si>
  <si>
    <t>SL3-76/00</t>
  </si>
  <si>
    <t>SL3-18/00</t>
  </si>
  <si>
    <t>SL3-59/00</t>
  </si>
  <si>
    <t>SL3-4/00</t>
  </si>
  <si>
    <t>SL3-12/00_01</t>
  </si>
  <si>
    <t>SL3-29/00</t>
  </si>
  <si>
    <t>SL5-8/00_01</t>
  </si>
  <si>
    <t>SL5-30/00</t>
  </si>
  <si>
    <t>SL-30_01</t>
  </si>
  <si>
    <t>DeepH</t>
  </si>
  <si>
    <t>SL5-40/00</t>
  </si>
  <si>
    <t>SL3-13/00</t>
  </si>
  <si>
    <t>SL5-37/00_01</t>
  </si>
  <si>
    <t>SL5-49/00</t>
  </si>
  <si>
    <t>SL3-7/00</t>
  </si>
  <si>
    <t>SL5-31/00_01</t>
  </si>
  <si>
    <t>SL5-13/00</t>
  </si>
  <si>
    <t>SL5-45/00</t>
  </si>
  <si>
    <t>SL5-94/00</t>
  </si>
  <si>
    <t>SL5-74/00</t>
  </si>
  <si>
    <t>SL5-61/00</t>
  </si>
  <si>
    <t>SL5-24/00</t>
  </si>
  <si>
    <t>SL5-32/00</t>
  </si>
  <si>
    <t>SL3-20/00</t>
  </si>
  <si>
    <t>SL3-28/00</t>
  </si>
  <si>
    <t>SL5-14_01</t>
  </si>
  <si>
    <t>SL5-64_01</t>
  </si>
  <si>
    <t>SL-00/133_01</t>
  </si>
  <si>
    <t>SL3-31_01</t>
  </si>
  <si>
    <t>SL3-37</t>
  </si>
  <si>
    <t>SL5-44</t>
  </si>
  <si>
    <t>Pokhilenko et al., 2004</t>
  </si>
  <si>
    <t>PA-39_01</t>
  </si>
  <si>
    <t>PA-54_04</t>
  </si>
  <si>
    <t>PA-54_05</t>
  </si>
  <si>
    <t>Tappert et al., 2005</t>
  </si>
  <si>
    <t>CRI-4</t>
  </si>
  <si>
    <t>CRI-5_01</t>
  </si>
  <si>
    <t>CRI-5_02</t>
  </si>
  <si>
    <t>CRI-16</t>
  </si>
  <si>
    <t>CRI-17</t>
  </si>
  <si>
    <t>CRI-19_01</t>
  </si>
  <si>
    <t>CRI-19_02</t>
  </si>
  <si>
    <t>CRI-31</t>
  </si>
  <si>
    <t>CRI-47</t>
  </si>
  <si>
    <t>CRI-49</t>
  </si>
  <si>
    <t>CRI-57_01</t>
  </si>
  <si>
    <t>CRI-57_02</t>
  </si>
  <si>
    <t>CRI-70</t>
  </si>
  <si>
    <t>CRI-95</t>
  </si>
  <si>
    <t>CRI-203</t>
  </si>
  <si>
    <t>CRI-204</t>
  </si>
  <si>
    <t>CRI-205</t>
  </si>
  <si>
    <t>CRI-206</t>
  </si>
  <si>
    <t>CRI-208</t>
  </si>
  <si>
    <t>Stachel et al., 2006</t>
  </si>
  <si>
    <t>GQE4-2_01</t>
  </si>
  <si>
    <t>GQE4-2_02</t>
  </si>
  <si>
    <t>GQE4-7</t>
  </si>
  <si>
    <t>Mixed</t>
  </si>
  <si>
    <t>GQE4-8</t>
  </si>
  <si>
    <t>GQE10-3</t>
  </si>
  <si>
    <t>GQE14-3_01</t>
  </si>
  <si>
    <t>GQE14-3_02</t>
  </si>
  <si>
    <t>GQE14-3_03</t>
  </si>
  <si>
    <t>GQE14-3_04</t>
  </si>
  <si>
    <t>GQE15-1_01</t>
  </si>
  <si>
    <t>GQE15-1_02</t>
  </si>
  <si>
    <t>GQE15-1_03</t>
  </si>
  <si>
    <t>GQE15-1_04</t>
  </si>
  <si>
    <t>KD4243-1_01</t>
  </si>
  <si>
    <t>KD4243-1_02</t>
  </si>
  <si>
    <t>KD4243-1_03</t>
  </si>
  <si>
    <t>KD4220-2_01</t>
  </si>
  <si>
    <t>KD4220-2_02</t>
  </si>
  <si>
    <t>De Stefano et al., 2006</t>
  </si>
  <si>
    <t>PAN1_01</t>
  </si>
  <si>
    <t>PAN1_02</t>
  </si>
  <si>
    <t>PAN1_03</t>
  </si>
  <si>
    <t>PAN1_04</t>
  </si>
  <si>
    <t>PAN1_05</t>
  </si>
  <si>
    <t>PAN1_06</t>
  </si>
  <si>
    <t>PAN1_07</t>
  </si>
  <si>
    <t>PAN1_08</t>
  </si>
  <si>
    <t>PAN2</t>
  </si>
  <si>
    <t>PAN6</t>
  </si>
  <si>
    <t>PAN7_01</t>
  </si>
  <si>
    <t>PAN7_02</t>
  </si>
  <si>
    <t>PAN7_03</t>
  </si>
  <si>
    <t>PAN7_04</t>
  </si>
  <si>
    <t>PAN7_05</t>
  </si>
  <si>
    <t>PAN8_05</t>
  </si>
  <si>
    <t>PAN8_06</t>
  </si>
  <si>
    <t>PAN8_07</t>
  </si>
  <si>
    <t>Tomlinson et al., 2006</t>
  </si>
  <si>
    <t>A112</t>
  </si>
  <si>
    <t>A205_01</t>
  </si>
  <si>
    <t>A205_02</t>
  </si>
  <si>
    <t>A206</t>
  </si>
  <si>
    <t>Banas et al., 2007</t>
  </si>
  <si>
    <t>ddmi-003</t>
  </si>
  <si>
    <t>&lt;0.01</t>
  </si>
  <si>
    <t>ddmi-005</t>
  </si>
  <si>
    <t>ddmi-013</t>
  </si>
  <si>
    <t>ddmi-014</t>
  </si>
  <si>
    <t>ddmi-049</t>
  </si>
  <si>
    <t>ddmi-101</t>
  </si>
  <si>
    <t>ddmi-110</t>
  </si>
  <si>
    <t>ddmi-111_01</t>
  </si>
  <si>
    <t>ddmi-111_02</t>
  </si>
  <si>
    <t>ddmi-111_03</t>
  </si>
  <si>
    <t>ddmi-123</t>
  </si>
  <si>
    <t>ddmi-124</t>
  </si>
  <si>
    <t>ddmi-129</t>
  </si>
  <si>
    <t>ddmi-135_01</t>
  </si>
  <si>
    <t>ddmi-135_02</t>
  </si>
  <si>
    <t>ddmi-135_03</t>
  </si>
  <si>
    <t>ddmi-139_01</t>
  </si>
  <si>
    <t>ddmi-139_02</t>
  </si>
  <si>
    <t>ddmi-139_03</t>
  </si>
  <si>
    <t>ddmi-141_01</t>
  </si>
  <si>
    <t>ddmi-142</t>
  </si>
  <si>
    <t>ddmi-144_01</t>
  </si>
  <si>
    <t>ddmi-144_02</t>
  </si>
  <si>
    <t>ddmi-148_01</t>
  </si>
  <si>
    <t>ddmi-148_02</t>
  </si>
  <si>
    <t>ddmi-151_02</t>
  </si>
  <si>
    <t>ddmi-154_02</t>
  </si>
  <si>
    <t>ddmi-154_03</t>
  </si>
  <si>
    <t>ddmi-155</t>
  </si>
  <si>
    <t>ddmi-161</t>
  </si>
  <si>
    <t>ddmi-162</t>
  </si>
  <si>
    <t>ddmi-165_01</t>
  </si>
  <si>
    <t>ddmi-165_02</t>
  </si>
  <si>
    <t>ddmi-165_03</t>
  </si>
  <si>
    <t>ddmi-167_02</t>
  </si>
  <si>
    <t>ddmi-167_03</t>
  </si>
  <si>
    <t>ddmi-168</t>
  </si>
  <si>
    <t>ddmi-170_01</t>
  </si>
  <si>
    <t>ddmi-170_02</t>
  </si>
  <si>
    <t>ddmi-174</t>
  </si>
  <si>
    <t>ddmi-177_01</t>
  </si>
  <si>
    <t>ddmi-177_02</t>
  </si>
  <si>
    <t>ddmi-179</t>
  </si>
  <si>
    <t>ddmi-180_01</t>
  </si>
  <si>
    <t>ddmi-180_02</t>
  </si>
  <si>
    <t>ddmi-183_01</t>
  </si>
  <si>
    <t>ddmi-184</t>
  </si>
  <si>
    <t>ddmi-190_01</t>
  </si>
  <si>
    <t>ddmi-190_02</t>
  </si>
  <si>
    <t>ddmi-195</t>
  </si>
  <si>
    <t>ddmi-206</t>
  </si>
  <si>
    <t>ddmi-210_01</t>
  </si>
  <si>
    <t>ddmi-210_02</t>
  </si>
  <si>
    <t>ddmi-213</t>
  </si>
  <si>
    <t>Donnelly et al., 2007</t>
  </si>
  <si>
    <t>SL5-29/00</t>
  </si>
  <si>
    <t>Sobolev et al., 2008</t>
  </si>
  <si>
    <t>343P(I)_01</t>
  </si>
  <si>
    <t>343P(I)_02</t>
  </si>
  <si>
    <t>De Stefano et al., 2009</t>
  </si>
  <si>
    <t>AB4_02</t>
  </si>
  <si>
    <t>AB19_02</t>
  </si>
  <si>
    <t>AB24_01</t>
  </si>
  <si>
    <t>AB24_03</t>
  </si>
  <si>
    <t>Van Rythoven &amp; Schulze, 2009</t>
  </si>
  <si>
    <t>Lynx1</t>
  </si>
  <si>
    <t>Lynx3</t>
  </si>
  <si>
    <t>Lynx7_01</t>
  </si>
  <si>
    <t>Lynx8_01</t>
  </si>
  <si>
    <t>Lynx8_02</t>
  </si>
  <si>
    <t>Lynx8_03</t>
  </si>
  <si>
    <t>Lynx8_04</t>
  </si>
  <si>
    <t>Lynx15_01</t>
  </si>
  <si>
    <t>Lynx15_02</t>
  </si>
  <si>
    <t>Lynx15_03</t>
  </si>
  <si>
    <t>Lynx17_01</t>
  </si>
  <si>
    <t>Lynx17_02</t>
  </si>
  <si>
    <t>Lynx18</t>
  </si>
  <si>
    <t>Lynx19</t>
  </si>
  <si>
    <t>Lynx24_08</t>
  </si>
  <si>
    <t>Lynx27_01</t>
  </si>
  <si>
    <t>Lynx27_02</t>
  </si>
  <si>
    <t>Van Rythoven et al., 2011</t>
  </si>
  <si>
    <t>Hunt et al., 2012</t>
  </si>
  <si>
    <t>12035b_01</t>
  </si>
  <si>
    <t>12035b_02</t>
  </si>
  <si>
    <t>12036a_01</t>
  </si>
  <si>
    <t>12036a_04</t>
  </si>
  <si>
    <t>12036a_05</t>
  </si>
  <si>
    <t>12036b_01</t>
  </si>
  <si>
    <t>12036b_02</t>
  </si>
  <si>
    <t>12036b_04</t>
  </si>
  <si>
    <t>12036b_05</t>
  </si>
  <si>
    <t>12036b_06</t>
  </si>
  <si>
    <t>12036b_07</t>
  </si>
  <si>
    <t>12036b_08</t>
  </si>
  <si>
    <t>12041_01</t>
  </si>
  <si>
    <t>12041_02</t>
  </si>
  <si>
    <t>12041_03</t>
  </si>
  <si>
    <t>12041_04</t>
  </si>
  <si>
    <t>12041_05</t>
  </si>
  <si>
    <t>13804b_01</t>
  </si>
  <si>
    <t>13804b_02</t>
  </si>
  <si>
    <t>13805a_01</t>
  </si>
  <si>
    <t>13805a_02</t>
  </si>
  <si>
    <t>13805a_03</t>
  </si>
  <si>
    <t>13805a_04</t>
  </si>
  <si>
    <t>13805a_05</t>
  </si>
  <si>
    <t>13805a_06</t>
  </si>
  <si>
    <t>13805a_07</t>
  </si>
  <si>
    <t>13805a_08</t>
  </si>
  <si>
    <t>13805a_09</t>
  </si>
  <si>
    <t>13805a_10</t>
  </si>
  <si>
    <t>13805a_11</t>
  </si>
  <si>
    <t>13805a_12</t>
  </si>
  <si>
    <t>13530a_01</t>
  </si>
  <si>
    <t>13530b_01</t>
  </si>
  <si>
    <t>13530b_02</t>
  </si>
  <si>
    <t>13530b_03</t>
  </si>
  <si>
    <t>13533_10</t>
  </si>
  <si>
    <t>13523_01</t>
  </si>
  <si>
    <t>13523_02</t>
  </si>
  <si>
    <t>13539a_01</t>
  </si>
  <si>
    <t>13539a_02</t>
  </si>
  <si>
    <t>13539a_03</t>
  </si>
  <si>
    <t>13547b_01</t>
  </si>
  <si>
    <t>13547b_02</t>
  </si>
  <si>
    <t>13547b_03</t>
  </si>
  <si>
    <t>13547b_04</t>
  </si>
  <si>
    <t>13547b_05</t>
  </si>
  <si>
    <t>13547b_06</t>
  </si>
  <si>
    <t>13547b_07</t>
  </si>
  <si>
    <t>13547b_08</t>
  </si>
  <si>
    <t>13547b_09</t>
  </si>
  <si>
    <t>13547b_10</t>
  </si>
  <si>
    <t>13547b_11</t>
  </si>
  <si>
    <t>13547b_12</t>
  </si>
  <si>
    <t>13547b_13</t>
  </si>
  <si>
    <t>13547b_14</t>
  </si>
  <si>
    <t>13547b_15</t>
  </si>
  <si>
    <t>13547b_16</t>
  </si>
  <si>
    <t>12001_01</t>
  </si>
  <si>
    <t>12001_02</t>
  </si>
  <si>
    <t>12013_02</t>
  </si>
  <si>
    <t>12013_03</t>
  </si>
  <si>
    <t>12016a</t>
  </si>
  <si>
    <t>Miller et al., 2012</t>
  </si>
  <si>
    <t>Wsc03_05</t>
  </si>
  <si>
    <t>Wsc03_06</t>
  </si>
  <si>
    <t>Wsc04_01</t>
  </si>
  <si>
    <t>Wsc04_02</t>
  </si>
  <si>
    <t>Wsc04_03</t>
  </si>
  <si>
    <t>Wsc07</t>
  </si>
  <si>
    <t>Wsc08</t>
  </si>
  <si>
    <t>Wsc12_01</t>
  </si>
  <si>
    <t>Wsc13_01</t>
  </si>
  <si>
    <t>Wsc13_02</t>
  </si>
  <si>
    <t>Wsc13_03</t>
  </si>
  <si>
    <t>Wsc14_07</t>
  </si>
  <si>
    <t>Wsc14_08</t>
  </si>
  <si>
    <t>Wsc16</t>
  </si>
  <si>
    <t>Wsc18_01</t>
  </si>
  <si>
    <t>Wsc19</t>
  </si>
  <si>
    <t>Wsc20_01</t>
  </si>
  <si>
    <t>Wsc20_02</t>
  </si>
  <si>
    <t>Wsc21_01</t>
  </si>
  <si>
    <t>Wsc25_01</t>
  </si>
  <si>
    <t>Wsc25_02</t>
  </si>
  <si>
    <t>Wsc27_01</t>
  </si>
  <si>
    <t>Wsc27_02</t>
  </si>
  <si>
    <t>Wsc32</t>
  </si>
  <si>
    <t>Wsc36_03</t>
  </si>
  <si>
    <t>Wsc41_07</t>
  </si>
  <si>
    <t>Wsc41_08</t>
  </si>
  <si>
    <t>Wsc49</t>
  </si>
  <si>
    <t>Wsc51_01</t>
  </si>
  <si>
    <t>Wsc53_01</t>
  </si>
  <si>
    <t>Wsc53_02</t>
  </si>
  <si>
    <t>Wsc53_03</t>
  </si>
  <si>
    <t>Wsc57</t>
  </si>
  <si>
    <t>Wsc59</t>
  </si>
  <si>
    <t>Wsc60</t>
  </si>
  <si>
    <t>Wsc65</t>
  </si>
  <si>
    <t>Ivanova et al., 2017</t>
  </si>
  <si>
    <t>SL-68_04</t>
  </si>
  <si>
    <t>SL5-118/00</t>
  </si>
  <si>
    <t>SL8-248</t>
  </si>
  <si>
    <t>SL-21_01</t>
  </si>
  <si>
    <t>SL-21_02</t>
  </si>
  <si>
    <t>SL-21_03</t>
  </si>
  <si>
    <t>SL-90?</t>
  </si>
  <si>
    <t>Stachel et al., 2018</t>
  </si>
  <si>
    <t>VMC01</t>
  </si>
  <si>
    <t>VMC04_01</t>
  </si>
  <si>
    <t>VMC04_02</t>
  </si>
  <si>
    <t>VMC10_02</t>
  </si>
  <si>
    <t>VMC15</t>
  </si>
  <si>
    <t>VMC17</t>
  </si>
  <si>
    <t>VMG303_02</t>
  </si>
  <si>
    <t>VMG306_01</t>
  </si>
  <si>
    <t>VMG326_03</t>
  </si>
  <si>
    <t>VMG342_02</t>
  </si>
  <si>
    <t>VMG345_02</t>
  </si>
  <si>
    <t>VMS405</t>
  </si>
  <si>
    <t>VSC001</t>
  </si>
  <si>
    <t>VSC002</t>
  </si>
  <si>
    <t>VSC006</t>
  </si>
  <si>
    <t>VSC009_01</t>
  </si>
  <si>
    <t>Timmerman et al., 2022</t>
  </si>
  <si>
    <t>TR-18_02d2</t>
  </si>
  <si>
    <t>SL-40_03</t>
  </si>
  <si>
    <t>SL-48_02</t>
  </si>
  <si>
    <t>SL-56_02</t>
  </si>
  <si>
    <t>SL-4</t>
  </si>
  <si>
    <t>SL-6</t>
  </si>
  <si>
    <t>SL-8</t>
  </si>
  <si>
    <t>SL-9</t>
  </si>
  <si>
    <t>SL-11</t>
  </si>
  <si>
    <t>SL-14</t>
  </si>
  <si>
    <t>SL-17</t>
  </si>
  <si>
    <t>SL-18</t>
  </si>
  <si>
    <t>SL-19</t>
  </si>
  <si>
    <t>SL-20</t>
  </si>
  <si>
    <t>SL-23</t>
  </si>
  <si>
    <t>SL-24</t>
  </si>
  <si>
    <t>SL-26</t>
  </si>
  <si>
    <t>SL-28</t>
  </si>
  <si>
    <t>SL-29</t>
  </si>
  <si>
    <t>SL-31</t>
  </si>
  <si>
    <t>SL-33</t>
  </si>
  <si>
    <t>SL-34</t>
  </si>
  <si>
    <t>SL-37</t>
  </si>
  <si>
    <t>SL-38</t>
  </si>
  <si>
    <t>SL-42</t>
  </si>
  <si>
    <t>SL-44</t>
  </si>
  <si>
    <t>SL-45</t>
  </si>
  <si>
    <t>SL-46</t>
  </si>
  <si>
    <t>SL-49</t>
  </si>
  <si>
    <t>SL-50</t>
  </si>
  <si>
    <t>SL-53</t>
  </si>
  <si>
    <t>SL-58</t>
  </si>
  <si>
    <t>SL-60</t>
  </si>
  <si>
    <t>SL-61</t>
  </si>
  <si>
    <t>SL-62</t>
  </si>
  <si>
    <t>SL-65</t>
  </si>
  <si>
    <t>SL-66</t>
  </si>
  <si>
    <t>SL-67</t>
  </si>
  <si>
    <t>SL-69</t>
  </si>
  <si>
    <t>SL-70</t>
  </si>
  <si>
    <t>SL-71</t>
  </si>
  <si>
    <t>SL-72</t>
  </si>
  <si>
    <t>SL-73</t>
  </si>
  <si>
    <t>SL-80</t>
  </si>
  <si>
    <t>SL-81</t>
  </si>
  <si>
    <t>SL-82</t>
  </si>
  <si>
    <t>SL-83</t>
  </si>
  <si>
    <t>SL-84</t>
  </si>
  <si>
    <t>SL-86</t>
  </si>
  <si>
    <t>SL-87</t>
  </si>
  <si>
    <t>SL-89</t>
  </si>
  <si>
    <t>SL-93</t>
  </si>
  <si>
    <t>SL-94</t>
  </si>
  <si>
    <t>SL-95</t>
  </si>
  <si>
    <t>SL-96</t>
  </si>
  <si>
    <t>SL-100</t>
  </si>
  <si>
    <t>SL-101</t>
  </si>
  <si>
    <t>SL-102</t>
  </si>
  <si>
    <t>SL-103</t>
  </si>
  <si>
    <t>SL-108</t>
  </si>
  <si>
    <t>SL-109</t>
  </si>
  <si>
    <t>SL-110</t>
  </si>
  <si>
    <t>SL-119</t>
  </si>
  <si>
    <t>SL-120</t>
  </si>
  <si>
    <t>SL-121</t>
  </si>
  <si>
    <t>SL-126</t>
  </si>
  <si>
    <t>SL-130</t>
  </si>
  <si>
    <t>Unpublished Data</t>
  </si>
  <si>
    <t>SL5-62_01</t>
  </si>
  <si>
    <t>SL5-62_02</t>
  </si>
  <si>
    <t>SL5-75</t>
  </si>
  <si>
    <t>SL5-47_01</t>
  </si>
  <si>
    <t>SL5-47_02</t>
  </si>
  <si>
    <t>SL5-47_03</t>
  </si>
  <si>
    <t>SL3-53</t>
  </si>
  <si>
    <t>SL-00/173_01</t>
  </si>
  <si>
    <t>SL-00/173_02</t>
  </si>
  <si>
    <t>Promprated et al., 2004</t>
  </si>
  <si>
    <t>DO27007</t>
  </si>
  <si>
    <t>E</t>
  </si>
  <si>
    <t>DO27041</t>
  </si>
  <si>
    <t>DO27042_01</t>
  </si>
  <si>
    <t>DO27043_01</t>
  </si>
  <si>
    <t>DO27043_02</t>
  </si>
  <si>
    <t>DO27050_01</t>
  </si>
  <si>
    <t>DO27052_01</t>
  </si>
  <si>
    <t>DO27052_02</t>
  </si>
  <si>
    <t>DO27052_03</t>
  </si>
  <si>
    <t>DO27055</t>
  </si>
  <si>
    <t>DO27069_01</t>
  </si>
  <si>
    <t>DO27099</t>
  </si>
  <si>
    <t>DO27102</t>
  </si>
  <si>
    <t>DO27129</t>
  </si>
  <si>
    <t>DO27134</t>
  </si>
  <si>
    <t>DO27135</t>
  </si>
  <si>
    <t>DO27136</t>
  </si>
  <si>
    <t>DO27155_01</t>
  </si>
  <si>
    <t>DO27175</t>
  </si>
  <si>
    <t>DO27177_01</t>
  </si>
  <si>
    <t>DO27177_02</t>
  </si>
  <si>
    <t>DO27199</t>
  </si>
  <si>
    <t>DO27200</t>
  </si>
  <si>
    <t>DO27216</t>
  </si>
  <si>
    <t>DO27238_01</t>
  </si>
  <si>
    <t>DeepE</t>
  </si>
  <si>
    <t>DO27238_02</t>
  </si>
  <si>
    <t>DO27238_03</t>
  </si>
  <si>
    <t>DO27238_04</t>
  </si>
  <si>
    <t>DO27238_05</t>
  </si>
  <si>
    <t>DO27241</t>
  </si>
  <si>
    <t>DO27244_01</t>
  </si>
  <si>
    <t>DO27244_02</t>
  </si>
  <si>
    <t>DO27244_03</t>
  </si>
  <si>
    <t>DO27245</t>
  </si>
  <si>
    <t>DO27250_02</t>
  </si>
  <si>
    <t>DO27265</t>
  </si>
  <si>
    <t>DO27289</t>
  </si>
  <si>
    <t>DO27290_01</t>
  </si>
  <si>
    <t>DO27290_02</t>
  </si>
  <si>
    <t>DO27290_03</t>
  </si>
  <si>
    <t>DO27290_04</t>
  </si>
  <si>
    <t>DO27290_05</t>
  </si>
  <si>
    <t>DO27290_06</t>
  </si>
  <si>
    <t>DO27298</t>
  </si>
  <si>
    <t>DO27306</t>
  </si>
  <si>
    <t>DO27308</t>
  </si>
  <si>
    <t>DO27312</t>
  </si>
  <si>
    <t>DO27322</t>
  </si>
  <si>
    <t>D27-97-22I</t>
  </si>
  <si>
    <t>D27-97-23A_01</t>
  </si>
  <si>
    <t>D27-97-23A_02</t>
  </si>
  <si>
    <t>D27-97-23J</t>
  </si>
  <si>
    <t>D27-97-27G</t>
  </si>
  <si>
    <t>D27-97-28_01</t>
  </si>
  <si>
    <t>D27-97-28_02</t>
  </si>
  <si>
    <t>D27-97-28_03</t>
  </si>
  <si>
    <t>D27-97-29</t>
  </si>
  <si>
    <t>D27-98-23A_01</t>
  </si>
  <si>
    <t>D27-98-23A_02</t>
  </si>
  <si>
    <t>D27-98-28_01</t>
  </si>
  <si>
    <t>D27-98-28_02</t>
  </si>
  <si>
    <t>D27-98-28_03</t>
  </si>
  <si>
    <t>D27-98-28_04</t>
  </si>
  <si>
    <t>D27-98-28_05</t>
  </si>
  <si>
    <t>D27-98-29_01</t>
  </si>
  <si>
    <t>D27-98-29_02</t>
  </si>
  <si>
    <t>D27-98-33</t>
  </si>
  <si>
    <t>VR11492_01</t>
  </si>
  <si>
    <t>VR16311</t>
  </si>
  <si>
    <t>VR16312</t>
  </si>
  <si>
    <t>VR16324</t>
  </si>
  <si>
    <t>VR43320</t>
  </si>
  <si>
    <t>VR50993_01</t>
  </si>
  <si>
    <t>BaO</t>
  </si>
  <si>
    <t>SL5-5/00</t>
  </si>
  <si>
    <t>PA-01_01</t>
  </si>
  <si>
    <t>PA-01_02</t>
  </si>
  <si>
    <t>PA-02</t>
  </si>
  <si>
    <t>PA-03</t>
  </si>
  <si>
    <t>PA-04</t>
  </si>
  <si>
    <t>PA-05_01</t>
  </si>
  <si>
    <t>PA-06</t>
  </si>
  <si>
    <t>PA-07</t>
  </si>
  <si>
    <t>PA-08_01</t>
  </si>
  <si>
    <t>PA-08_02</t>
  </si>
  <si>
    <t>PA-09</t>
  </si>
  <si>
    <t>PA-10_01</t>
  </si>
  <si>
    <t>PA-11_01</t>
  </si>
  <si>
    <t>PA-11_02</t>
  </si>
  <si>
    <t>PA-12</t>
  </si>
  <si>
    <t>PA-13_01</t>
  </si>
  <si>
    <t>PA-14</t>
  </si>
  <si>
    <t>PA-15</t>
  </si>
  <si>
    <t>PA-16</t>
  </si>
  <si>
    <t>PA-17</t>
  </si>
  <si>
    <t>PA-18</t>
  </si>
  <si>
    <t>PA-19_01</t>
  </si>
  <si>
    <t>PA-20_01</t>
  </si>
  <si>
    <t>PA-21_01</t>
  </si>
  <si>
    <t>PA-22_01</t>
  </si>
  <si>
    <t>PA-23_01</t>
  </si>
  <si>
    <t>PA-40_02</t>
  </si>
  <si>
    <t>PA-42_02</t>
  </si>
  <si>
    <t>PA-58</t>
  </si>
  <si>
    <t>PA-60_02</t>
  </si>
  <si>
    <t>Ash-102A</t>
  </si>
  <si>
    <t>&lt;0.06</t>
  </si>
  <si>
    <t>Ash-105A_01</t>
  </si>
  <si>
    <t>Ash-105A_02</t>
  </si>
  <si>
    <t>Ash-106A</t>
  </si>
  <si>
    <t>Epi</t>
  </si>
  <si>
    <t>Ash-108A</t>
  </si>
  <si>
    <t>Ash-108B_01</t>
  </si>
  <si>
    <t>Ash-108B_02</t>
  </si>
  <si>
    <t>Ash-108B_03</t>
  </si>
  <si>
    <t>Ash-108B_04</t>
  </si>
  <si>
    <t>E/Wb</t>
  </si>
  <si>
    <t>Ash-111C</t>
  </si>
  <si>
    <t>SL3-3/00</t>
  </si>
  <si>
    <t>SL3-12/00_03</t>
  </si>
  <si>
    <t>SL5-8/00_03</t>
  </si>
  <si>
    <t>SL3-30_02</t>
  </si>
  <si>
    <t>SL5-86/00_02</t>
  </si>
  <si>
    <t>SL-00/133_02</t>
  </si>
  <si>
    <t>SL3-31_02</t>
  </si>
  <si>
    <t>SL5-6_02</t>
  </si>
  <si>
    <t>SL5-5</t>
  </si>
  <si>
    <t>SL5-2</t>
  </si>
  <si>
    <t>SL3-5</t>
  </si>
  <si>
    <t>PA-63</t>
  </si>
  <si>
    <t>PA-64</t>
  </si>
  <si>
    <t>PA-65_01</t>
  </si>
  <si>
    <t>PA-65_02</t>
  </si>
  <si>
    <t>PA-71_01</t>
  </si>
  <si>
    <t>PA-71_02</t>
  </si>
  <si>
    <t>PA-73</t>
  </si>
  <si>
    <t>PA-74</t>
  </si>
  <si>
    <t>CRI-51</t>
  </si>
  <si>
    <t>CRI-86</t>
  </si>
  <si>
    <t>CRI-90_01</t>
  </si>
  <si>
    <t>CRI-90_02</t>
  </si>
  <si>
    <t>CRI-301</t>
  </si>
  <si>
    <t>PAN5_01</t>
  </si>
  <si>
    <t>PAN5_02</t>
  </si>
  <si>
    <t>PAN5_03</t>
  </si>
  <si>
    <t>PAN5_04</t>
  </si>
  <si>
    <t>PAN5_05</t>
  </si>
  <si>
    <t>PAN5_06</t>
  </si>
  <si>
    <t>PAN8_01</t>
  </si>
  <si>
    <t>PAN8_02</t>
  </si>
  <si>
    <t>PAN8_03</t>
  </si>
  <si>
    <t>PAN8_04</t>
  </si>
  <si>
    <t>A110</t>
  </si>
  <si>
    <t>A115_01</t>
  </si>
  <si>
    <t>A115_02</t>
  </si>
  <si>
    <t>A123</t>
  </si>
  <si>
    <t>A128</t>
  </si>
  <si>
    <t>A141</t>
  </si>
  <si>
    <t>W</t>
  </si>
  <si>
    <t>A209</t>
  </si>
  <si>
    <t>DeepL</t>
  </si>
  <si>
    <t>ddmi-008</t>
  </si>
  <si>
    <t>ddmi-133_01</t>
  </si>
  <si>
    <t>ddmi-133_02</t>
  </si>
  <si>
    <t>ddmi-154_01</t>
  </si>
  <si>
    <t>ddmi-159</t>
  </si>
  <si>
    <t>ddmi-166_01</t>
  </si>
  <si>
    <t>ddmi-166_02</t>
  </si>
  <si>
    <t>ddmi-166_03</t>
  </si>
  <si>
    <t>ddmi-166_04</t>
  </si>
  <si>
    <t>ddmi-166_05</t>
  </si>
  <si>
    <t>ddmi-166_06</t>
  </si>
  <si>
    <t>ddmi-166_07</t>
  </si>
  <si>
    <t>ddmi-166_08</t>
  </si>
  <si>
    <t>ddmi-166_09</t>
  </si>
  <si>
    <t>ddmi-166_10</t>
  </si>
  <si>
    <t>ddmi-167_01</t>
  </si>
  <si>
    <t>ddmi-175_01</t>
  </si>
  <si>
    <t>ddmi-175_02</t>
  </si>
  <si>
    <t>ddmi-175_03</t>
  </si>
  <si>
    <t>ddmi-175_04</t>
  </si>
  <si>
    <t>ddmi-175_05</t>
  </si>
  <si>
    <t>ddmi-175_06</t>
  </si>
  <si>
    <t>ddmi-199_02</t>
  </si>
  <si>
    <t>ddmi-199_03</t>
  </si>
  <si>
    <t>ddmi-205_01</t>
  </si>
  <si>
    <t>ddmi-205_02</t>
  </si>
  <si>
    <t>ddmi-208_01</t>
  </si>
  <si>
    <t>ddmi-208_02</t>
  </si>
  <si>
    <t>ddmi-208_03</t>
  </si>
  <si>
    <t>ddmi-208_04</t>
  </si>
  <si>
    <t>ddmi-208_05</t>
  </si>
  <si>
    <t>ddmi-208_06</t>
  </si>
  <si>
    <t>ddmi-208_07</t>
  </si>
  <si>
    <t>ddmi-208_08</t>
  </si>
  <si>
    <t>ddmi-208_09</t>
  </si>
  <si>
    <t>ddmi-208_10</t>
  </si>
  <si>
    <t>ddmi-208_11</t>
  </si>
  <si>
    <t>ddmi-208_12</t>
  </si>
  <si>
    <t>ddmi-216_01</t>
  </si>
  <si>
    <t>ddmi-216_02</t>
  </si>
  <si>
    <t>051G(II)</t>
  </si>
  <si>
    <t>052G(I)</t>
  </si>
  <si>
    <t>052P</t>
  </si>
  <si>
    <t>058</t>
  </si>
  <si>
    <t>&lt;0.16</t>
  </si>
  <si>
    <t>061</t>
  </si>
  <si>
    <t>076G_01</t>
  </si>
  <si>
    <t>076G_02</t>
  </si>
  <si>
    <t>076G_03</t>
  </si>
  <si>
    <t>171G</t>
  </si>
  <si>
    <t>280X</t>
  </si>
  <si>
    <t>284X_01</t>
  </si>
  <si>
    <t>284X_02</t>
  </si>
  <si>
    <t>284X_03</t>
  </si>
  <si>
    <t>284X_04</t>
  </si>
  <si>
    <t>284X_05</t>
  </si>
  <si>
    <t>284X_06</t>
  </si>
  <si>
    <t>286Q</t>
  </si>
  <si>
    <t>Wb</t>
  </si>
  <si>
    <t>298R_01</t>
  </si>
  <si>
    <t>298R_02</t>
  </si>
  <si>
    <t>302Q_01</t>
  </si>
  <si>
    <t>302Q_02</t>
  </si>
  <si>
    <t>302Q_03</t>
  </si>
  <si>
    <t>303Q</t>
  </si>
  <si>
    <t>306G(I)</t>
  </si>
  <si>
    <t>308G(IV)</t>
  </si>
  <si>
    <t>331G</t>
  </si>
  <si>
    <t>338R</t>
  </si>
  <si>
    <t>344X_01</t>
  </si>
  <si>
    <t>344X_02</t>
  </si>
  <si>
    <t>344X_03</t>
  </si>
  <si>
    <t>344X_04</t>
  </si>
  <si>
    <t>344X_05</t>
  </si>
  <si>
    <t>344X_06</t>
  </si>
  <si>
    <t>345P</t>
  </si>
  <si>
    <t>355Q</t>
  </si>
  <si>
    <t>362Q_01</t>
  </si>
  <si>
    <t>362Q_02</t>
  </si>
  <si>
    <t>363R_01</t>
  </si>
  <si>
    <t>363R_02</t>
  </si>
  <si>
    <t>377X_01</t>
  </si>
  <si>
    <t>377X_02</t>
  </si>
  <si>
    <t>377X_03</t>
  </si>
  <si>
    <t>384R_01</t>
  </si>
  <si>
    <t>384R_02</t>
  </si>
  <si>
    <t>389G</t>
  </si>
  <si>
    <t>393G</t>
  </si>
  <si>
    <t>395G(I)</t>
  </si>
  <si>
    <t>395G(II)_01</t>
  </si>
  <si>
    <t>395G(II)_02</t>
  </si>
  <si>
    <t>397P</t>
  </si>
  <si>
    <t>399X_01</t>
  </si>
  <si>
    <t>399X_02</t>
  </si>
  <si>
    <t>399X_03</t>
  </si>
  <si>
    <t>399X_04</t>
  </si>
  <si>
    <t>399X_05</t>
  </si>
  <si>
    <t>401P(I)</t>
  </si>
  <si>
    <t>401P(II)_01</t>
  </si>
  <si>
    <t>401P(II)_02</t>
  </si>
  <si>
    <t>405X</t>
  </si>
  <si>
    <t>611_01</t>
  </si>
  <si>
    <t>611_02</t>
  </si>
  <si>
    <t>611_03</t>
  </si>
  <si>
    <t>Lynx6</t>
  </si>
  <si>
    <t>Lynx16_01</t>
  </si>
  <si>
    <t>Lynx16_02</t>
  </si>
  <si>
    <t>Lynx20</t>
  </si>
  <si>
    <t>13523_03</t>
  </si>
  <si>
    <t>12013_01</t>
  </si>
  <si>
    <t>Wsc13_05</t>
  </si>
  <si>
    <t>Wsc13_06</t>
  </si>
  <si>
    <t>Wsc13_07</t>
  </si>
  <si>
    <t>Wsc21_02</t>
  </si>
  <si>
    <t>Wsc25_03</t>
  </si>
  <si>
    <t>Wsc25_04</t>
  </si>
  <si>
    <t>Wsc25_05</t>
  </si>
  <si>
    <t>Wsc51_02</t>
  </si>
  <si>
    <t>Wsc54_01</t>
  </si>
  <si>
    <t>Wsc54_02</t>
  </si>
  <si>
    <t>Wsc62</t>
  </si>
  <si>
    <t>Nestola et al., 2012</t>
  </si>
  <si>
    <t>Smart et al., 2012</t>
  </si>
  <si>
    <t>D1_01</t>
  </si>
  <si>
    <t>D1_02</t>
  </si>
  <si>
    <t>D3</t>
  </si>
  <si>
    <t>D5</t>
  </si>
  <si>
    <t>D8_01</t>
  </si>
  <si>
    <t>D8_02</t>
  </si>
  <si>
    <t>SL-3_01</t>
  </si>
  <si>
    <t>SL-3_02</t>
  </si>
  <si>
    <t>SL-3_03</t>
  </si>
  <si>
    <t>SL-16</t>
  </si>
  <si>
    <t>SL-35</t>
  </si>
  <si>
    <t>SL-68_01</t>
  </si>
  <si>
    <t>SL-68_02</t>
  </si>
  <si>
    <t>SL-68_03</t>
  </si>
  <si>
    <t>SL-00/468</t>
  </si>
  <si>
    <t>SL5-111_01</t>
  </si>
  <si>
    <t>SL5-111_02</t>
  </si>
  <si>
    <t>SL5-111_03</t>
  </si>
  <si>
    <t>SL5-111_04</t>
  </si>
  <si>
    <t>SL5-111_05</t>
  </si>
  <si>
    <t>SL5-137/00</t>
  </si>
  <si>
    <t>VMC12</t>
  </si>
  <si>
    <t>VMC13</t>
  </si>
  <si>
    <t>VMC24</t>
  </si>
  <si>
    <t>VMG301</t>
  </si>
  <si>
    <t>VMG302</t>
  </si>
  <si>
    <t>VMG303_01</t>
  </si>
  <si>
    <t>VMG304_01</t>
  </si>
  <si>
    <t>VMG305_01</t>
  </si>
  <si>
    <t>VMG306_02</t>
  </si>
  <si>
    <t>VMG307</t>
  </si>
  <si>
    <t>VMG308</t>
  </si>
  <si>
    <t>VMG309</t>
  </si>
  <si>
    <t>VMG310_01</t>
  </si>
  <si>
    <t>VMG310_02</t>
  </si>
  <si>
    <t>VMG311_01</t>
  </si>
  <si>
    <t>VMG312</t>
  </si>
  <si>
    <t>VMG313</t>
  </si>
  <si>
    <t>VMG314</t>
  </si>
  <si>
    <t>VMG315</t>
  </si>
  <si>
    <t>VMG316</t>
  </si>
  <si>
    <t>VMG317</t>
  </si>
  <si>
    <t>VMG318</t>
  </si>
  <si>
    <t>VMG319</t>
  </si>
  <si>
    <t>VMG320</t>
  </si>
  <si>
    <t>VMG321</t>
  </si>
  <si>
    <t>VMG322</t>
  </si>
  <si>
    <t>VMG323_01</t>
  </si>
  <si>
    <t>VMG323_02</t>
  </si>
  <si>
    <t>VMG324</t>
  </si>
  <si>
    <t>VMG325</t>
  </si>
  <si>
    <t>VMG326_01</t>
  </si>
  <si>
    <t>VMG326_02</t>
  </si>
  <si>
    <t>VMG327</t>
  </si>
  <si>
    <t>VMG328</t>
  </si>
  <si>
    <t>VMG329_01</t>
  </si>
  <si>
    <t>VMG329_02</t>
  </si>
  <si>
    <t>VMG330</t>
  </si>
  <si>
    <t>VMG331</t>
  </si>
  <si>
    <t>VMG333</t>
  </si>
  <si>
    <t>VMG334</t>
  </si>
  <si>
    <t>VMG335_01</t>
  </si>
  <si>
    <t>VMG335_02</t>
  </si>
  <si>
    <t>VMG336</t>
  </si>
  <si>
    <t>VMG337</t>
  </si>
  <si>
    <t>VMG338</t>
  </si>
  <si>
    <t>VMG339</t>
  </si>
  <si>
    <t>VMG340</t>
  </si>
  <si>
    <t>VMG341</t>
  </si>
  <si>
    <t>VMG342_01</t>
  </si>
  <si>
    <t>VMG343_01</t>
  </si>
  <si>
    <t>VMG343_03</t>
  </si>
  <si>
    <t>VMG344</t>
  </si>
  <si>
    <t>VMG345_01</t>
  </si>
  <si>
    <t>VMO201</t>
  </si>
  <si>
    <t>VMO202_01(coat)</t>
  </si>
  <si>
    <t>VMO203_02(coat)</t>
  </si>
  <si>
    <t>VMO204_01(coat)</t>
  </si>
  <si>
    <t>VMO205_02(coat)</t>
  </si>
  <si>
    <t>VMO206</t>
  </si>
  <si>
    <t>VSC004</t>
  </si>
  <si>
    <t>VSC009_02</t>
  </si>
  <si>
    <t>VSG301</t>
  </si>
  <si>
    <t>VSG302</t>
  </si>
  <si>
    <t>VSG303_01</t>
  </si>
  <si>
    <t>VSG303_02</t>
  </si>
  <si>
    <t>VSG304</t>
  </si>
  <si>
    <t>VSG305</t>
  </si>
  <si>
    <t>VSG306</t>
  </si>
  <si>
    <t>VSG307</t>
  </si>
  <si>
    <t>VSG308</t>
  </si>
  <si>
    <t>VSG309</t>
  </si>
  <si>
    <t>VSG310</t>
  </si>
  <si>
    <t>VSG311</t>
  </si>
  <si>
    <t>VSG312</t>
  </si>
  <si>
    <t>VSS404_03</t>
  </si>
  <si>
    <t>S3004</t>
  </si>
  <si>
    <t>S3005</t>
  </si>
  <si>
    <t>S3006</t>
  </si>
  <si>
    <t>S3008</t>
  </si>
  <si>
    <t>S3009</t>
  </si>
  <si>
    <t>S3011</t>
  </si>
  <si>
    <t>S3019</t>
  </si>
  <si>
    <t>S3020</t>
  </si>
  <si>
    <t>SL-48_01</t>
  </si>
  <si>
    <t>SL-56_01</t>
  </si>
  <si>
    <t>Cr#</t>
  </si>
  <si>
    <t>DO27006_01</t>
  </si>
  <si>
    <t>DO27006_02</t>
  </si>
  <si>
    <t>DO27006_03</t>
  </si>
  <si>
    <t>DO27014</t>
  </si>
  <si>
    <t>DO27033_01</t>
  </si>
  <si>
    <t>DO27033_02</t>
  </si>
  <si>
    <t>DO27042_02</t>
  </si>
  <si>
    <t>DO27058</t>
  </si>
  <si>
    <t>DO27081</t>
  </si>
  <si>
    <t>DO27133</t>
  </si>
  <si>
    <t>DO27138</t>
  </si>
  <si>
    <t>DO27145_01</t>
  </si>
  <si>
    <t>DO27149</t>
  </si>
  <si>
    <t>DO27152</t>
  </si>
  <si>
    <t>DO27155_02</t>
  </si>
  <si>
    <t>DO27155_03</t>
  </si>
  <si>
    <t>DO27166</t>
  </si>
  <si>
    <t>DO27185</t>
  </si>
  <si>
    <t>DO27221_01</t>
  </si>
  <si>
    <t>DO27221_02</t>
  </si>
  <si>
    <t>DO27221_03</t>
  </si>
  <si>
    <t>DO27223</t>
  </si>
  <si>
    <t>DO27227_01</t>
  </si>
  <si>
    <t>DO27227_02</t>
  </si>
  <si>
    <t>DO27228</t>
  </si>
  <si>
    <t>DO27231</t>
  </si>
  <si>
    <t>DO27233</t>
  </si>
  <si>
    <t>DO27238_06</t>
  </si>
  <si>
    <t>DO27250_01</t>
  </si>
  <si>
    <t>DO27261</t>
  </si>
  <si>
    <t>DO27264</t>
  </si>
  <si>
    <t>DO27273_02</t>
  </si>
  <si>
    <t>DO27275_01</t>
  </si>
  <si>
    <t>DO27290_07</t>
  </si>
  <si>
    <t>D27-98_17</t>
  </si>
  <si>
    <t>D27-98_20</t>
  </si>
  <si>
    <t>D27-98_27F</t>
  </si>
  <si>
    <t>VR11490</t>
  </si>
  <si>
    <t>VR11492_02</t>
  </si>
  <si>
    <t>VR11500</t>
  </si>
  <si>
    <t>VR16302_01</t>
  </si>
  <si>
    <t>VR16302_02</t>
  </si>
  <si>
    <t>VR16314</t>
  </si>
  <si>
    <t>VR16384</t>
  </si>
  <si>
    <t>VR16393</t>
  </si>
  <si>
    <t>VR43331</t>
  </si>
  <si>
    <t>VR43374</t>
  </si>
  <si>
    <t>VR43706_01</t>
  </si>
  <si>
    <t>VR43706_02</t>
  </si>
  <si>
    <t>VR43706_03</t>
  </si>
  <si>
    <t>VR43706_04</t>
  </si>
  <si>
    <t>VR43706_05</t>
  </si>
  <si>
    <t>VR43706_06</t>
  </si>
  <si>
    <t>VR50989</t>
  </si>
  <si>
    <t>VR50993_02</t>
  </si>
  <si>
    <t>VR50995</t>
  </si>
  <si>
    <t>PA-59_01</t>
  </si>
  <si>
    <t>PA-59_01dark</t>
  </si>
  <si>
    <t>PA-60_01</t>
  </si>
  <si>
    <t>PA-61</t>
  </si>
  <si>
    <t>PA-62</t>
  </si>
  <si>
    <t>PA-67</t>
  </si>
  <si>
    <t>PA-68</t>
  </si>
  <si>
    <t>PA-69</t>
  </si>
  <si>
    <t>PA-70</t>
  </si>
  <si>
    <t>Ash-108B_05</t>
  </si>
  <si>
    <t>Ash-108B_06</t>
  </si>
  <si>
    <t>Ash-109pm</t>
  </si>
  <si>
    <t>Ash-110</t>
  </si>
  <si>
    <t>Ash-111D_01</t>
  </si>
  <si>
    <t>Ash-111D_02</t>
  </si>
  <si>
    <t>Ash-111F</t>
  </si>
  <si>
    <t>Ash-111G</t>
  </si>
  <si>
    <t>Ash-111H_01</t>
  </si>
  <si>
    <t>Ash-111H_02</t>
  </si>
  <si>
    <t>Ash-111H_03</t>
  </si>
  <si>
    <t>L1</t>
  </si>
  <si>
    <t>SL5-86/00_01</t>
  </si>
  <si>
    <t>SL5-100_02</t>
  </si>
  <si>
    <t>SL5-6_01</t>
  </si>
  <si>
    <t>SL5-52</t>
  </si>
  <si>
    <t>SL5-75_01</t>
  </si>
  <si>
    <t>SL5-75_03</t>
  </si>
  <si>
    <t>PA-66_01</t>
  </si>
  <si>
    <t>GQE4-7_01</t>
  </si>
  <si>
    <t>GQE4-7_02</t>
  </si>
  <si>
    <t>GQE5-1</t>
  </si>
  <si>
    <t>CRI-212</t>
  </si>
  <si>
    <t>PAN1_09</t>
  </si>
  <si>
    <t>PAN1_10</t>
  </si>
  <si>
    <t>PAN3_01</t>
  </si>
  <si>
    <t>PAN3_02</t>
  </si>
  <si>
    <t>PAN3_03</t>
  </si>
  <si>
    <t>PAN3_04</t>
  </si>
  <si>
    <t>PAN3_05</t>
  </si>
  <si>
    <t>PAN3_06</t>
  </si>
  <si>
    <t>PAN3_07</t>
  </si>
  <si>
    <t>PAN4</t>
  </si>
  <si>
    <t>PAN5_07</t>
  </si>
  <si>
    <t>PAN5_08</t>
  </si>
  <si>
    <t>PAN5_10</t>
  </si>
  <si>
    <t>PAN5_11</t>
  </si>
  <si>
    <t>A119_01</t>
  </si>
  <si>
    <t>A119_02</t>
  </si>
  <si>
    <t>A131</t>
  </si>
  <si>
    <t>ddmi-048_01</t>
  </si>
  <si>
    <t>ddmi-048_02</t>
  </si>
  <si>
    <t>ddmi-048_03</t>
  </si>
  <si>
    <t>ddmi-048_04</t>
  </si>
  <si>
    <t>ddmi-140</t>
  </si>
  <si>
    <t>ddmi-141_02</t>
  </si>
  <si>
    <t>ddmi-186_01</t>
  </si>
  <si>
    <t>ddmi-186_02</t>
  </si>
  <si>
    <t>116X(2chips)</t>
  </si>
  <si>
    <t>255X_01</t>
  </si>
  <si>
    <t>255X_02</t>
  </si>
  <si>
    <t>256X_01</t>
  </si>
  <si>
    <t>256X_02</t>
  </si>
  <si>
    <t>365X_01</t>
  </si>
  <si>
    <t>365X_02</t>
  </si>
  <si>
    <t>377X_04</t>
  </si>
  <si>
    <t>377X_05</t>
  </si>
  <si>
    <t>384R_03</t>
  </si>
  <si>
    <t>390R</t>
  </si>
  <si>
    <t>AB10_01</t>
  </si>
  <si>
    <t>AB24_02</t>
  </si>
  <si>
    <t>AB24_04</t>
  </si>
  <si>
    <t>AB83</t>
  </si>
  <si>
    <t>Lynx21</t>
  </si>
  <si>
    <t>Lynx24_01</t>
  </si>
  <si>
    <t>Lynx24_02</t>
  </si>
  <si>
    <t>Lynx24_03</t>
  </si>
  <si>
    <t>Lynx24_04</t>
  </si>
  <si>
    <t>Lynx24_05</t>
  </si>
  <si>
    <t>Lynx24_06</t>
  </si>
  <si>
    <t>Lynx24_07</t>
  </si>
  <si>
    <t>13532a_01</t>
  </si>
  <si>
    <t>D6_01</t>
  </si>
  <si>
    <t>D6_02</t>
  </si>
  <si>
    <t>SL8-224_02</t>
  </si>
  <si>
    <t>SL-00/196</t>
  </si>
  <si>
    <t>SL-90_01</t>
  </si>
  <si>
    <t>SL-90_02</t>
  </si>
  <si>
    <t>SL8-489</t>
  </si>
  <si>
    <t>VMC10_01</t>
  </si>
  <si>
    <t>VMC21</t>
  </si>
  <si>
    <t>VMC22</t>
  </si>
  <si>
    <t>VMC23</t>
  </si>
  <si>
    <t>VMC25</t>
  </si>
  <si>
    <t>VMG343_02</t>
  </si>
  <si>
    <t>SL-40_01</t>
  </si>
  <si>
    <t>SL-40_02</t>
  </si>
  <si>
    <t>SL8-438</t>
  </si>
  <si>
    <t>SL-00/365</t>
  </si>
  <si>
    <t>SL8-372</t>
  </si>
  <si>
    <t>SL5-12/00</t>
  </si>
  <si>
    <t>SL8-163_03</t>
  </si>
  <si>
    <t>SL8-163_02</t>
  </si>
  <si>
    <t>SL8-163_01</t>
  </si>
  <si>
    <t>SL5-75_05</t>
  </si>
  <si>
    <t>SL5-75_04</t>
  </si>
  <si>
    <t>SL5-75_02</t>
  </si>
  <si>
    <t>VR16385</t>
  </si>
  <si>
    <t>VR16342</t>
  </si>
  <si>
    <t>VR16302_03</t>
  </si>
  <si>
    <t>D27-98 32</t>
  </si>
  <si>
    <t>D27-98 8</t>
  </si>
  <si>
    <t>D27-98 5</t>
  </si>
  <si>
    <t>SL8-364</t>
  </si>
  <si>
    <t>SL3-55/00</t>
  </si>
  <si>
    <t>SL8-224_01</t>
  </si>
  <si>
    <t>SL5-100_01</t>
  </si>
  <si>
    <t>SL3-41</t>
  </si>
  <si>
    <t>SL5-96</t>
  </si>
  <si>
    <t>SL5-14_02</t>
  </si>
  <si>
    <t>SL5-39/99</t>
  </si>
  <si>
    <t>SL5-31/00</t>
  </si>
  <si>
    <t>SL5-37/00</t>
  </si>
  <si>
    <t>SL5-8/00_02</t>
  </si>
  <si>
    <t>SL3-12/00_02</t>
  </si>
  <si>
    <t>SL3-27/00</t>
  </si>
  <si>
    <t>SL5-42/00</t>
  </si>
  <si>
    <t>PA-53_02</t>
  </si>
  <si>
    <t>PA-19_02</t>
  </si>
  <si>
    <t>PA-05_03</t>
  </si>
  <si>
    <t>GQE15-1_05</t>
  </si>
  <si>
    <t>GQE10-3_02</t>
  </si>
  <si>
    <t>GQE10-3_01</t>
  </si>
  <si>
    <t>CRI-207</t>
  </si>
  <si>
    <t>CRI-6</t>
  </si>
  <si>
    <t>ddmi-151_01</t>
  </si>
  <si>
    <t>362Q_04</t>
  </si>
  <si>
    <t>13538_02</t>
  </si>
  <si>
    <t>13538_01</t>
  </si>
  <si>
    <t>13521c_03</t>
  </si>
  <si>
    <t>13521c_01</t>
  </si>
  <si>
    <t>13532a_02</t>
  </si>
  <si>
    <t>Wsc58_03</t>
  </si>
  <si>
    <t>Wsc58_02</t>
  </si>
  <si>
    <t>Wsc58_01</t>
  </si>
  <si>
    <t>Wsc36_04</t>
  </si>
  <si>
    <t>Wsc18_02</t>
  </si>
  <si>
    <t>Wsc14_09</t>
  </si>
  <si>
    <t>Wsc13_04</t>
  </si>
  <si>
    <t>Wsc01_06</t>
  </si>
  <si>
    <t>Wsc01_05</t>
  </si>
  <si>
    <t>Lynx7_02</t>
  </si>
  <si>
    <t>Lynx4</t>
  </si>
  <si>
    <t>AB10_02</t>
  </si>
  <si>
    <t>VSC007</t>
  </si>
  <si>
    <t>VSC005</t>
  </si>
  <si>
    <t>VMG332</t>
  </si>
  <si>
    <t>VMG311_02</t>
  </si>
  <si>
    <t>VMG305_02</t>
  </si>
  <si>
    <t>VMG304_02</t>
  </si>
  <si>
    <t>VMC14_01</t>
  </si>
  <si>
    <t>VMC09</t>
  </si>
  <si>
    <t>VMC06</t>
  </si>
  <si>
    <t>VMC05</t>
  </si>
  <si>
    <t>Fe3#</t>
  </si>
  <si>
    <t>Fe2O3</t>
  </si>
  <si>
    <t>DO27017</t>
  </si>
  <si>
    <t>DO27217</t>
  </si>
  <si>
    <t>VR16316_01</t>
  </si>
  <si>
    <t>VR16316_02</t>
  </si>
  <si>
    <t>VR16316_03</t>
  </si>
  <si>
    <t>VR16316_04</t>
  </si>
  <si>
    <t>VR16318</t>
  </si>
  <si>
    <t>VR16328</t>
  </si>
  <si>
    <t>VR16363_01</t>
  </si>
  <si>
    <t>VR16363_02</t>
  </si>
  <si>
    <t>VR16369</t>
  </si>
  <si>
    <t>VR16390</t>
  </si>
  <si>
    <t>VR43369_02</t>
  </si>
  <si>
    <t>VR43369_03</t>
  </si>
  <si>
    <t>VR43705</t>
  </si>
  <si>
    <t>PA-13_02</t>
  </si>
  <si>
    <t>PA-20_02</t>
  </si>
  <si>
    <t>PA-20_03</t>
  </si>
  <si>
    <t>PA-24_01</t>
  </si>
  <si>
    <t>PA-24_02</t>
  </si>
  <si>
    <t>PA-25</t>
  </si>
  <si>
    <t>PA-26</t>
  </si>
  <si>
    <t>PA-27</t>
  </si>
  <si>
    <t>PA-28</t>
  </si>
  <si>
    <t>PA-29</t>
  </si>
  <si>
    <t>PA-30</t>
  </si>
  <si>
    <t>PA-31_01</t>
  </si>
  <si>
    <t>PA-31_02</t>
  </si>
  <si>
    <t>PA-32</t>
  </si>
  <si>
    <t>PA-33</t>
  </si>
  <si>
    <t>PA-34</t>
  </si>
  <si>
    <t>PA-35</t>
  </si>
  <si>
    <t>PA-79_01</t>
  </si>
  <si>
    <t>Ash-106D</t>
  </si>
  <si>
    <t>SL5-14_03</t>
  </si>
  <si>
    <t>SL5-64_02</t>
  </si>
  <si>
    <t>SL5-64_03</t>
  </si>
  <si>
    <t>SL5-104</t>
  </si>
  <si>
    <t>SL3-14</t>
  </si>
  <si>
    <t>CRI-10_01</t>
  </si>
  <si>
    <t>CRI-10_02</t>
  </si>
  <si>
    <t>CRI-11_01</t>
  </si>
  <si>
    <t>CRI-11_02</t>
  </si>
  <si>
    <t>CRI-201</t>
  </si>
  <si>
    <t>ddmi-001_01</t>
  </si>
  <si>
    <t>ddmi-001_02</t>
  </si>
  <si>
    <t>ddmi-004_01</t>
  </si>
  <si>
    <t>ddmi-004_02</t>
  </si>
  <si>
    <t>ddmi-006</t>
  </si>
  <si>
    <t>ddmi-025_01</t>
  </si>
  <si>
    <t>ddmi-025_02</t>
  </si>
  <si>
    <t>ddmi-034_01</t>
  </si>
  <si>
    <t>ddmi-034_02</t>
  </si>
  <si>
    <t>ddmi-036_01</t>
  </si>
  <si>
    <t>ddmi-036_02*</t>
  </si>
  <si>
    <t>ddmi-036_03*</t>
  </si>
  <si>
    <t>ddmi-036_04</t>
  </si>
  <si>
    <t>ddmi-040_01</t>
  </si>
  <si>
    <t>ddmi-040_02</t>
  </si>
  <si>
    <t>ddmi-043_01</t>
  </si>
  <si>
    <t>ddmi-043_02</t>
  </si>
  <si>
    <t>ddmi-044_01</t>
  </si>
  <si>
    <t>ddmi-044_02</t>
  </si>
  <si>
    <t>ddmi-044_03</t>
  </si>
  <si>
    <t>ddmi-046</t>
  </si>
  <si>
    <t>ddmi-047</t>
  </si>
  <si>
    <t>ddmi-058_01</t>
  </si>
  <si>
    <t>ddmi-058_02</t>
  </si>
  <si>
    <t>ddmi-098_01</t>
  </si>
  <si>
    <t>ddmi-098_02</t>
  </si>
  <si>
    <t>ddmi-100_01</t>
  </si>
  <si>
    <t>ddmi-100_02*</t>
  </si>
  <si>
    <t>ddmi-100_03*</t>
  </si>
  <si>
    <t>ddmi-100_04</t>
  </si>
  <si>
    <t>ddmi-103</t>
  </si>
  <si>
    <t>ddmi-108</t>
  </si>
  <si>
    <t>ddmi-119_01</t>
  </si>
  <si>
    <t>ddmi-119_02</t>
  </si>
  <si>
    <t>ddmi-119_03*</t>
  </si>
  <si>
    <t>ddmi-119_04</t>
  </si>
  <si>
    <t>ddmi-119_05</t>
  </si>
  <si>
    <t>ddmi-119_06</t>
  </si>
  <si>
    <t>ddmi-119_07</t>
  </si>
  <si>
    <t>ddmi-119_08</t>
  </si>
  <si>
    <t>ddmi-119_09</t>
  </si>
  <si>
    <t>ddmi-119_10</t>
  </si>
  <si>
    <t>ddmi-119_11</t>
  </si>
  <si>
    <t>ddmi-119_12</t>
  </si>
  <si>
    <t>ddmi-119_13</t>
  </si>
  <si>
    <t>ddmi-119_14</t>
  </si>
  <si>
    <t>ddmi-119_15</t>
  </si>
  <si>
    <t>ddmi-120</t>
  </si>
  <si>
    <t>ddmi-126_01</t>
  </si>
  <si>
    <t>ddmi-126_02</t>
  </si>
  <si>
    <t>ddmi-126_03</t>
  </si>
  <si>
    <t>ddmi-145_01</t>
  </si>
  <si>
    <t>ddmi-145_02</t>
  </si>
  <si>
    <t>ddmi-146</t>
  </si>
  <si>
    <t>ddmi-147_01</t>
  </si>
  <si>
    <t>ddmi-147_02</t>
  </si>
  <si>
    <t>ddmi-147_03</t>
  </si>
  <si>
    <t>ddmi-147_04</t>
  </si>
  <si>
    <t>ddmi-147_05</t>
  </si>
  <si>
    <t>ddmi-147_06</t>
  </si>
  <si>
    <t>ddmi-147_07</t>
  </si>
  <si>
    <t>ddmi-147_08</t>
  </si>
  <si>
    <t>ddmi-147_09</t>
  </si>
  <si>
    <t>ddmi-147_10</t>
  </si>
  <si>
    <t>ddmi-147_11</t>
  </si>
  <si>
    <t>ddmi-147_12</t>
  </si>
  <si>
    <t>ddmi-150_01</t>
  </si>
  <si>
    <t>ddmi-150_02</t>
  </si>
  <si>
    <t>ddmi-152_01</t>
  </si>
  <si>
    <t>ddmi-152_02</t>
  </si>
  <si>
    <t>ddmi-152_03</t>
  </si>
  <si>
    <t>ddmi-152_04</t>
  </si>
  <si>
    <t>ddmi-169_01</t>
  </si>
  <si>
    <t>ddmi-169_02</t>
  </si>
  <si>
    <t>ddmi-172_01</t>
  </si>
  <si>
    <t>ddmi-172_02</t>
  </si>
  <si>
    <t>ddmi-176</t>
  </si>
  <si>
    <t>ddmi-182</t>
  </si>
  <si>
    <t>ddmi-183_02</t>
  </si>
  <si>
    <t>ddmi-187_01</t>
  </si>
  <si>
    <t>ddmi-187_02</t>
  </si>
  <si>
    <t>ddmi-187_03</t>
  </si>
  <si>
    <t>ddmi-187_04</t>
  </si>
  <si>
    <t>ddmi-187_05</t>
  </si>
  <si>
    <t>ddmi-187_06</t>
  </si>
  <si>
    <t>ddmi-187_07</t>
  </si>
  <si>
    <t>ddmi-188_01</t>
  </si>
  <si>
    <t>ddmi-188_02</t>
  </si>
  <si>
    <t>ddmi-188_03</t>
  </si>
  <si>
    <t>ddmi-203</t>
  </si>
  <si>
    <t>ddmi-207_01</t>
  </si>
  <si>
    <t>ddmi-207_02</t>
  </si>
  <si>
    <t>ddmi-214_01</t>
  </si>
  <si>
    <t>ddmi-214_02</t>
  </si>
  <si>
    <t>ddmi-215_01</t>
  </si>
  <si>
    <t>ddmi-215_02</t>
  </si>
  <si>
    <t>ddmi-215_03</t>
  </si>
  <si>
    <t>AB4_01</t>
  </si>
  <si>
    <t>AB11</t>
  </si>
  <si>
    <t>AB19_01</t>
  </si>
  <si>
    <t>AB23</t>
  </si>
  <si>
    <t>AB38</t>
  </si>
  <si>
    <t>AB46</t>
  </si>
  <si>
    <t>AB54</t>
  </si>
  <si>
    <t>AB55</t>
  </si>
  <si>
    <t>AB59_01</t>
  </si>
  <si>
    <t>AB59_02</t>
  </si>
  <si>
    <t>12031_01</t>
  </si>
  <si>
    <t>12031_02</t>
  </si>
  <si>
    <t>12031_03</t>
  </si>
  <si>
    <t>12031_04</t>
  </si>
  <si>
    <t>13803b</t>
  </si>
  <si>
    <t>13530a_02</t>
  </si>
  <si>
    <t>13530b_04</t>
  </si>
  <si>
    <t>13530c_01</t>
  </si>
  <si>
    <t>13530c_02</t>
  </si>
  <si>
    <t>13530c_03</t>
  </si>
  <si>
    <t>13530c_04</t>
  </si>
  <si>
    <t>13530c_05</t>
  </si>
  <si>
    <t>13530c_06</t>
  </si>
  <si>
    <t>13530c_07</t>
  </si>
  <si>
    <t>13530c_08</t>
  </si>
  <si>
    <t>13530c_09</t>
  </si>
  <si>
    <t>13530c_10</t>
  </si>
  <si>
    <t>13533_01</t>
  </si>
  <si>
    <t>13533_02</t>
  </si>
  <si>
    <t>13533_03</t>
  </si>
  <si>
    <t>13533_04</t>
  </si>
  <si>
    <t>13533_05</t>
  </si>
  <si>
    <t>13533_06</t>
  </si>
  <si>
    <t>13533_07</t>
  </si>
  <si>
    <t>Wsc01_01</t>
  </si>
  <si>
    <t>Wsc01_02</t>
  </si>
  <si>
    <t>Wsc01_03</t>
  </si>
  <si>
    <t>Wsc01_04</t>
  </si>
  <si>
    <t>Wsc03_01</t>
  </si>
  <si>
    <t>Wsc03_02</t>
  </si>
  <si>
    <t>Wsc03_03</t>
  </si>
  <si>
    <t>Wsc03_04</t>
  </si>
  <si>
    <t>Wsc05_01</t>
  </si>
  <si>
    <t>Wsc05_02</t>
  </si>
  <si>
    <t>Wsc05_03</t>
  </si>
  <si>
    <t>Wsc06_01</t>
  </si>
  <si>
    <t>Wsc06_02</t>
  </si>
  <si>
    <t>Wsc09</t>
  </si>
  <si>
    <t>Wsc12_02</t>
  </si>
  <si>
    <t>Wsc12_03</t>
  </si>
  <si>
    <t>Wsc14_01</t>
  </si>
  <si>
    <t>Wsc14_02</t>
  </si>
  <si>
    <t>Wsc14_03</t>
  </si>
  <si>
    <t>Wsc14_04</t>
  </si>
  <si>
    <t>Wsc14_05</t>
  </si>
  <si>
    <t>Wsc14_06</t>
  </si>
  <si>
    <t>Wsc17_01</t>
  </si>
  <si>
    <t>Wsc17_02</t>
  </si>
  <si>
    <t>Wsc22_01</t>
  </si>
  <si>
    <t>Wsc22_02</t>
  </si>
  <si>
    <t>Wsc22_03</t>
  </si>
  <si>
    <t>Wsc29_01</t>
  </si>
  <si>
    <t>Wsc29_02</t>
  </si>
  <si>
    <t>Wsc29_03</t>
  </si>
  <si>
    <t>Wsc29_04</t>
  </si>
  <si>
    <t>Wsc29_05</t>
  </si>
  <si>
    <t>Wsc29_06</t>
  </si>
  <si>
    <t>Wsc31</t>
  </si>
  <si>
    <t>Wsc33</t>
  </si>
  <si>
    <t>Wsc36_01</t>
  </si>
  <si>
    <t>Wsc36_02</t>
  </si>
  <si>
    <t>Wsc37_01</t>
  </si>
  <si>
    <t>Wsc37_02</t>
  </si>
  <si>
    <t>Wsc37_03</t>
  </si>
  <si>
    <t>Wsc37_04</t>
  </si>
  <si>
    <t>Wsc37_05</t>
  </si>
  <si>
    <t>Wsc38_01</t>
  </si>
  <si>
    <t>Wsc38_02</t>
  </si>
  <si>
    <t>Wsc38_03</t>
  </si>
  <si>
    <t>Wsc38_04</t>
  </si>
  <si>
    <t>Wsc38_05</t>
  </si>
  <si>
    <t>Wsc39_01</t>
  </si>
  <si>
    <t>Wsc39_02</t>
  </si>
  <si>
    <t>Wsc39_03</t>
  </si>
  <si>
    <t>Wsc39_04</t>
  </si>
  <si>
    <t>Wsc40_01</t>
  </si>
  <si>
    <t>Wsc40_02</t>
  </si>
  <si>
    <t>Wsc40_03</t>
  </si>
  <si>
    <t>Wsc40_04</t>
  </si>
  <si>
    <t>Wsc41_01</t>
  </si>
  <si>
    <t>Wsc41_02</t>
  </si>
  <si>
    <t>Wsc41_03</t>
  </si>
  <si>
    <t>Wsc41_04</t>
  </si>
  <si>
    <t>Wsc41_05</t>
  </si>
  <si>
    <t>Wsc41_06</t>
  </si>
  <si>
    <t>Wsc43_01</t>
  </si>
  <si>
    <t>Wsc43_02</t>
  </si>
  <si>
    <t>Wsc48_01</t>
  </si>
  <si>
    <t>Wsc48_02</t>
  </si>
  <si>
    <t>Wsc48_03</t>
  </si>
  <si>
    <t>Wsc48_04</t>
  </si>
  <si>
    <t>Wsc48_05</t>
  </si>
  <si>
    <t>Wsc50_01</t>
  </si>
  <si>
    <t>Wsc50_02</t>
  </si>
  <si>
    <t>Wsc52_01</t>
  </si>
  <si>
    <t>Wsc52_02</t>
  </si>
  <si>
    <t>Wsc52_03</t>
  </si>
  <si>
    <t>Wsc56_01</t>
  </si>
  <si>
    <t>Wsc56_02</t>
  </si>
  <si>
    <t>Wsc56_03</t>
  </si>
  <si>
    <t>Wsc63_01</t>
  </si>
  <si>
    <t>Wsc63_02</t>
  </si>
  <si>
    <t>SL5-97/00_01</t>
  </si>
  <si>
    <t>SL5-97/00_02</t>
  </si>
  <si>
    <t>SL5-97/00_03</t>
  </si>
  <si>
    <t>Fe</t>
  </si>
  <si>
    <t>Si</t>
  </si>
  <si>
    <t>Cu</t>
  </si>
  <si>
    <t>Ni</t>
  </si>
  <si>
    <t>Co</t>
  </si>
  <si>
    <t>S</t>
  </si>
  <si>
    <t>Pb</t>
  </si>
  <si>
    <t>Cr</t>
  </si>
  <si>
    <t>Mn</t>
  </si>
  <si>
    <t>Mg</t>
  </si>
  <si>
    <t>Zn</t>
  </si>
  <si>
    <t>Mo</t>
  </si>
  <si>
    <t>Ti</t>
  </si>
  <si>
    <t>As</t>
  </si>
  <si>
    <t>O</t>
  </si>
  <si>
    <t>Ni/Fe</t>
  </si>
  <si>
    <t>Re [ppb]</t>
  </si>
  <si>
    <t>Os [ppb]</t>
  </si>
  <si>
    <t>187Re/188Os</t>
  </si>
  <si>
    <t>187Os/188Os</t>
  </si>
  <si>
    <t>DO27009</t>
  </si>
  <si>
    <t>DO27012_01</t>
  </si>
  <si>
    <t>DO27013</t>
  </si>
  <si>
    <t>DO27043_03</t>
  </si>
  <si>
    <t>DO27050_02</t>
  </si>
  <si>
    <t>DO27051</t>
  </si>
  <si>
    <t>DO27070</t>
  </si>
  <si>
    <t>DO27071</t>
  </si>
  <si>
    <t>DO27073</t>
  </si>
  <si>
    <t>DO27079</t>
  </si>
  <si>
    <t>DO27088</t>
  </si>
  <si>
    <t>DO27112</t>
  </si>
  <si>
    <t>DO27115</t>
  </si>
  <si>
    <t>DO27124</t>
  </si>
  <si>
    <t>DO27137</t>
  </si>
  <si>
    <t>DO27145_02</t>
  </si>
  <si>
    <t>DO27155_04</t>
  </si>
  <si>
    <t>DO27159</t>
  </si>
  <si>
    <t>DO27160</t>
  </si>
  <si>
    <t>DO27167</t>
  </si>
  <si>
    <t>DO27172_01</t>
  </si>
  <si>
    <t>DO27172_02</t>
  </si>
  <si>
    <t>DO27172_03</t>
  </si>
  <si>
    <t>DO27174_01</t>
  </si>
  <si>
    <t>DO27174_02</t>
  </si>
  <si>
    <t>DO27177_03</t>
  </si>
  <si>
    <t>DO27186</t>
  </si>
  <si>
    <t>DO27187_01</t>
  </si>
  <si>
    <t>DO27198</t>
  </si>
  <si>
    <t>DO27201</t>
  </si>
  <si>
    <t>DO27212</t>
  </si>
  <si>
    <t>DO27221_04</t>
  </si>
  <si>
    <t>DO27226</t>
  </si>
  <si>
    <t>DO27227_03</t>
  </si>
  <si>
    <t>DO27227_04</t>
  </si>
  <si>
    <t>DO27252</t>
  </si>
  <si>
    <t>DO27253</t>
  </si>
  <si>
    <t>DO27256</t>
  </si>
  <si>
    <t>DO27257_01</t>
  </si>
  <si>
    <t>DO27257_02</t>
  </si>
  <si>
    <t>DO27257_03</t>
  </si>
  <si>
    <t>DO27275_02</t>
  </si>
  <si>
    <t>DO27288</t>
  </si>
  <si>
    <t>DO27290_08</t>
  </si>
  <si>
    <t>DO27311_01</t>
  </si>
  <si>
    <t>DO27313_01</t>
  </si>
  <si>
    <t>DO27313_02</t>
  </si>
  <si>
    <t>DO27314_01</t>
  </si>
  <si>
    <t>DO27314_02</t>
  </si>
  <si>
    <t>DO27316</t>
  </si>
  <si>
    <t>DO27317</t>
  </si>
  <si>
    <t>DO27318</t>
  </si>
  <si>
    <t>D27-97-13A</t>
  </si>
  <si>
    <t>D27-98-14_02</t>
  </si>
  <si>
    <t>D27-98-14_03</t>
  </si>
  <si>
    <t>D27-98-18</t>
  </si>
  <si>
    <t>D27-98-25_01</t>
  </si>
  <si>
    <t>D27-9825_02</t>
  </si>
  <si>
    <t>D27-9829_03</t>
  </si>
  <si>
    <t>D27-9829_04</t>
  </si>
  <si>
    <t>VR11483_01</t>
  </si>
  <si>
    <t>VR11483_02</t>
  </si>
  <si>
    <t>VR11491</t>
  </si>
  <si>
    <t>VR16313_01</t>
  </si>
  <si>
    <t>VR16313_02</t>
  </si>
  <si>
    <t>VR16333</t>
  </si>
  <si>
    <t>VR16343</t>
  </si>
  <si>
    <t>VR16350</t>
  </si>
  <si>
    <t>VR16367_01</t>
  </si>
  <si>
    <t>VR16367_02</t>
  </si>
  <si>
    <t>VR16386</t>
  </si>
  <si>
    <t>VR16389_01</t>
  </si>
  <si>
    <t>VR16389_02</t>
  </si>
  <si>
    <t>VR16389_03</t>
  </si>
  <si>
    <t>VR43706_07</t>
  </si>
  <si>
    <t>VR50992</t>
  </si>
  <si>
    <t>VR50993_03</t>
  </si>
  <si>
    <t>PA-57_02</t>
  </si>
  <si>
    <t>PA-79_02</t>
  </si>
  <si>
    <t>PA-53_03</t>
  </si>
  <si>
    <t>PA-66_03</t>
  </si>
  <si>
    <t>PA-71_03</t>
  </si>
  <si>
    <t>PA-75_01</t>
  </si>
  <si>
    <t>PA-75_02</t>
  </si>
  <si>
    <t>PA-76</t>
  </si>
  <si>
    <t>PA-78</t>
  </si>
  <si>
    <t>PA-80_01</t>
  </si>
  <si>
    <t>PA-80_02</t>
  </si>
  <si>
    <t>PA-81</t>
  </si>
  <si>
    <t>PA-82</t>
  </si>
  <si>
    <t>PA-83</t>
  </si>
  <si>
    <t>PA-84</t>
  </si>
  <si>
    <t>PA-85_01</t>
  </si>
  <si>
    <t>PA-85_02</t>
  </si>
  <si>
    <t>PA-88</t>
  </si>
  <si>
    <t>PA-90</t>
  </si>
  <si>
    <t>GQE13-2</t>
  </si>
  <si>
    <t>PD2_01</t>
  </si>
  <si>
    <t>PD2_02</t>
  </si>
  <si>
    <t>PD3_01</t>
  </si>
  <si>
    <t>PD3_02</t>
  </si>
  <si>
    <t>PD4_01</t>
  </si>
  <si>
    <t>PD4_02</t>
  </si>
  <si>
    <t>PD4_03</t>
  </si>
  <si>
    <t>PD4_04</t>
  </si>
  <si>
    <t>PD4_05</t>
  </si>
  <si>
    <t>PD4_06</t>
  </si>
  <si>
    <t>PD5</t>
  </si>
  <si>
    <t>PD6_01</t>
  </si>
  <si>
    <t>PD6_02</t>
  </si>
  <si>
    <t>PD7_01</t>
  </si>
  <si>
    <t>PD7_02</t>
  </si>
  <si>
    <t>PD9_01</t>
  </si>
  <si>
    <t>PD9_02</t>
  </si>
  <si>
    <t>PD9_03</t>
  </si>
  <si>
    <t>PD10_01</t>
  </si>
  <si>
    <t>PD10_02</t>
  </si>
  <si>
    <t>PA-87_01</t>
  </si>
  <si>
    <t>PA-87_02</t>
  </si>
  <si>
    <t>PA-89</t>
  </si>
  <si>
    <t>PA-91</t>
  </si>
  <si>
    <t>PA-92</t>
  </si>
  <si>
    <t>PA-93</t>
  </si>
  <si>
    <t>PA-94</t>
  </si>
  <si>
    <t>PA-95</t>
  </si>
  <si>
    <t>PA-96</t>
  </si>
  <si>
    <t>PA-97</t>
  </si>
  <si>
    <t>PA-98_01</t>
  </si>
  <si>
    <t>PA-98_02</t>
  </si>
  <si>
    <t>Westerlund et al., 2006</t>
  </si>
  <si>
    <t>ddmi-002_01</t>
  </si>
  <si>
    <t>ddmi-037_01</t>
  </si>
  <si>
    <t>ddmi-037_02</t>
  </si>
  <si>
    <t>ddmi-037_03</t>
  </si>
  <si>
    <t>ddmi-037_04</t>
  </si>
  <si>
    <t>ddmi-037_05</t>
  </si>
  <si>
    <t>ddmi-078_01</t>
  </si>
  <si>
    <t>ddmi-078_02</t>
  </si>
  <si>
    <t>ddmi-093</t>
  </si>
  <si>
    <t>ddmi-112</t>
  </si>
  <si>
    <t>ddmi-115</t>
  </si>
  <si>
    <t>ddmi-127</t>
  </si>
  <si>
    <t>ddmi-130</t>
  </si>
  <si>
    <t>ddmi-156</t>
  </si>
  <si>
    <t>ddmi-196_01</t>
  </si>
  <si>
    <t>ddmi-196_02</t>
  </si>
  <si>
    <t>ddmi-198</t>
  </si>
  <si>
    <t>ddmi-199_01</t>
  </si>
  <si>
    <t>ddmi-202_01</t>
  </si>
  <si>
    <t>ddmi-202_02</t>
  </si>
  <si>
    <t>Aulbach et al., 2009</t>
  </si>
  <si>
    <t>DA007</t>
  </si>
  <si>
    <t>DA009</t>
  </si>
  <si>
    <t>DA010</t>
  </si>
  <si>
    <t>DA011</t>
  </si>
  <si>
    <t>DA012</t>
  </si>
  <si>
    <t>DA015</t>
  </si>
  <si>
    <t>DA016</t>
  </si>
  <si>
    <t>DA017</t>
  </si>
  <si>
    <t>DA018</t>
  </si>
  <si>
    <t>DA020</t>
  </si>
  <si>
    <t>DA021</t>
  </si>
  <si>
    <t>DA022</t>
  </si>
  <si>
    <t>DA023_01</t>
  </si>
  <si>
    <t>DA023_02</t>
  </si>
  <si>
    <t>DA024</t>
  </si>
  <si>
    <t>DA025</t>
  </si>
  <si>
    <t>DA026</t>
  </si>
  <si>
    <t>DA027</t>
  </si>
  <si>
    <t>DA028</t>
  </si>
  <si>
    <t>DA029_01</t>
  </si>
  <si>
    <t>DA029_02</t>
  </si>
  <si>
    <t>DA029_03</t>
  </si>
  <si>
    <t>DA030_01</t>
  </si>
  <si>
    <t>DA030_02</t>
  </si>
  <si>
    <t>DA031</t>
  </si>
  <si>
    <t>DA032</t>
  </si>
  <si>
    <t>DA033</t>
  </si>
  <si>
    <t>DA037</t>
  </si>
  <si>
    <t>DA039</t>
  </si>
  <si>
    <t>DA040</t>
  </si>
  <si>
    <t>DA042</t>
  </si>
  <si>
    <t>DA043</t>
  </si>
  <si>
    <t>DA044</t>
  </si>
  <si>
    <t>DA047</t>
  </si>
  <si>
    <t>DA050</t>
  </si>
  <si>
    <t>DA052</t>
  </si>
  <si>
    <t>DA054</t>
  </si>
  <si>
    <t>DA055</t>
  </si>
  <si>
    <t>DA057</t>
  </si>
  <si>
    <t>DA061</t>
  </si>
  <si>
    <t>DA063</t>
  </si>
  <si>
    <t>DA075</t>
  </si>
  <si>
    <t>DA079</t>
  </si>
  <si>
    <t>DA081</t>
  </si>
  <si>
    <t>DA091</t>
  </si>
  <si>
    <t>DA093</t>
  </si>
  <si>
    <t>DA101</t>
  </si>
  <si>
    <t>DA116</t>
  </si>
  <si>
    <t>DA118</t>
  </si>
  <si>
    <t>DA008</t>
  </si>
  <si>
    <t>DA013</t>
  </si>
  <si>
    <t>DA014</t>
  </si>
  <si>
    <t>DA036</t>
  </si>
  <si>
    <t>DA046</t>
  </si>
  <si>
    <t>DA056</t>
  </si>
  <si>
    <t>DA059</t>
  </si>
  <si>
    <t>367Q(II)_01</t>
  </si>
  <si>
    <t>389P</t>
  </si>
  <si>
    <t>AB1_01</t>
  </si>
  <si>
    <t>AB1_02</t>
  </si>
  <si>
    <t>AB8</t>
  </si>
  <si>
    <t>AB29_01</t>
  </si>
  <si>
    <t>AB29_02</t>
  </si>
  <si>
    <t>AB57_01</t>
  </si>
  <si>
    <t>AB57_02</t>
  </si>
  <si>
    <t>AB66_01</t>
  </si>
  <si>
    <t>AB66_02</t>
  </si>
  <si>
    <t>AB68</t>
  </si>
  <si>
    <t>AB69</t>
  </si>
  <si>
    <t>AB72</t>
  </si>
  <si>
    <t>AB74_01</t>
  </si>
  <si>
    <t>AB74_02</t>
  </si>
  <si>
    <t>AB74_03</t>
  </si>
  <si>
    <t>AB75_01</t>
  </si>
  <si>
    <t>AB75_02</t>
  </si>
  <si>
    <t>AB77_01</t>
  </si>
  <si>
    <t>AB77_02</t>
  </si>
  <si>
    <t>AB84</t>
  </si>
  <si>
    <t>Lynx12a</t>
  </si>
  <si>
    <t>Lynx12b</t>
  </si>
  <si>
    <t>Lynx12c</t>
  </si>
  <si>
    <t>Lynx12d</t>
  </si>
  <si>
    <t>Lynx12e</t>
  </si>
  <si>
    <t>Aulbach et al., 2012</t>
  </si>
  <si>
    <t>DA089_01</t>
  </si>
  <si>
    <t>DA089_02</t>
  </si>
  <si>
    <t>DA089_03</t>
  </si>
  <si>
    <t>DA092</t>
  </si>
  <si>
    <t>DA095</t>
  </si>
  <si>
    <t>DA100</t>
  </si>
  <si>
    <t>DA103_01</t>
  </si>
  <si>
    <t>DA103_02</t>
  </si>
  <si>
    <t>DA108</t>
  </si>
  <si>
    <t>DA109_01</t>
  </si>
  <si>
    <t>DA109_02</t>
  </si>
  <si>
    <t>DA109_03</t>
  </si>
  <si>
    <t>DA109_04</t>
  </si>
  <si>
    <t>DA109_05</t>
  </si>
  <si>
    <t>DA113</t>
  </si>
  <si>
    <t>DA115</t>
  </si>
  <si>
    <t>DA121_01</t>
  </si>
  <si>
    <t>DA121_02</t>
  </si>
  <si>
    <t>DA129</t>
  </si>
  <si>
    <t>DA135</t>
  </si>
  <si>
    <t>DA146_01</t>
  </si>
  <si>
    <t>DA146_02</t>
  </si>
  <si>
    <t>DA153_01</t>
  </si>
  <si>
    <t>DA153_02</t>
  </si>
  <si>
    <t>DA163_01</t>
  </si>
  <si>
    <t>DA163_02</t>
  </si>
  <si>
    <t>12006b_01</t>
  </si>
  <si>
    <t>12006b_02</t>
  </si>
  <si>
    <t>Aulbach et al., 2018</t>
  </si>
  <si>
    <t>VMC10_03</t>
  </si>
  <si>
    <t>VMC15_02</t>
  </si>
  <si>
    <t>VMC16</t>
  </si>
  <si>
    <t>VMO205_03(coat)</t>
  </si>
  <si>
    <t>VMS401_02</t>
  </si>
  <si>
    <t>VMS402</t>
  </si>
  <si>
    <t>VMS403</t>
  </si>
  <si>
    <t>VMS405_02</t>
  </si>
  <si>
    <t>VMS405_03</t>
  </si>
  <si>
    <t>VMS407</t>
  </si>
  <si>
    <t>VMS408_01</t>
  </si>
  <si>
    <t>VMS408_02</t>
  </si>
  <si>
    <t>VSC009_03</t>
  </si>
  <si>
    <t>VSS401</t>
  </si>
  <si>
    <t>VSS402</t>
  </si>
  <si>
    <t>VSS405</t>
  </si>
  <si>
    <t>VSS406</t>
  </si>
  <si>
    <t>VSS407</t>
  </si>
  <si>
    <t>VMS415</t>
  </si>
  <si>
    <t>VMS416</t>
  </si>
  <si>
    <t>VMS417_01</t>
  </si>
  <si>
    <t>VMS417_02</t>
  </si>
  <si>
    <t>VMS418</t>
  </si>
  <si>
    <t>VMS419_01</t>
  </si>
  <si>
    <t>VMS419_02</t>
  </si>
  <si>
    <t>VMS420</t>
  </si>
  <si>
    <t>VMS421</t>
  </si>
  <si>
    <t>VMS422_01</t>
  </si>
  <si>
    <t>VMS422_02</t>
  </si>
  <si>
    <t>VMS422_03</t>
  </si>
  <si>
    <t>VMS422_04</t>
  </si>
  <si>
    <t>VMS422_05</t>
  </si>
  <si>
    <t>VMS423</t>
  </si>
  <si>
    <t>VMS424</t>
  </si>
  <si>
    <t>VMS425</t>
  </si>
  <si>
    <t>VMS426</t>
  </si>
  <si>
    <t>VMS427</t>
  </si>
  <si>
    <t>VSS409</t>
  </si>
  <si>
    <t>VSS410a</t>
  </si>
  <si>
    <t>VSS410b</t>
  </si>
  <si>
    <t>V2-01_inc_1</t>
  </si>
  <si>
    <t>V2-01_inc_2</t>
  </si>
  <si>
    <t>V2-01_inc_3</t>
  </si>
  <si>
    <t>V2-02_inc_1</t>
  </si>
  <si>
    <t>V2-02_inc_2</t>
  </si>
  <si>
    <t>V2-02_inc_3</t>
  </si>
  <si>
    <t>V2-04</t>
  </si>
  <si>
    <t>V2-09_inc_1</t>
  </si>
  <si>
    <t>V2-09_inc_2</t>
  </si>
  <si>
    <t>V2-11</t>
  </si>
  <si>
    <t>V2-17</t>
  </si>
  <si>
    <t>V2-18_inc_1</t>
  </si>
  <si>
    <t>V2-18_inc_2</t>
  </si>
  <si>
    <t>V2-18_inc_3</t>
  </si>
  <si>
    <t>V2-19_inc_1</t>
  </si>
  <si>
    <t>V2-19_inc_2</t>
  </si>
  <si>
    <t>V2-19_inc_3</t>
  </si>
  <si>
    <t>V2-19_inc_4</t>
  </si>
  <si>
    <t>V2-20_inc_1</t>
  </si>
  <si>
    <t>V2-20_inc_2</t>
  </si>
  <si>
    <t>V2-20_inc_3</t>
  </si>
  <si>
    <t>V2-20_inc_4</t>
  </si>
  <si>
    <t>Jer-2_A</t>
  </si>
  <si>
    <t>Jer-5_A</t>
  </si>
  <si>
    <t>Jer-16_A</t>
  </si>
  <si>
    <t>Pamato et al., 2021</t>
  </si>
  <si>
    <t>S53010</t>
  </si>
  <si>
    <t>S53011</t>
  </si>
  <si>
    <t>S5304</t>
  </si>
  <si>
    <t>S5305</t>
  </si>
  <si>
    <t>S5306</t>
  </si>
  <si>
    <t>S5307</t>
  </si>
  <si>
    <t>S5308</t>
  </si>
  <si>
    <t>S5309</t>
  </si>
  <si>
    <t>Und</t>
  </si>
  <si>
    <t>Sample name</t>
  </si>
  <si>
    <t>DO27001</t>
  </si>
  <si>
    <t>FPer</t>
  </si>
  <si>
    <t>DO27003_01</t>
  </si>
  <si>
    <t>DO27003_02</t>
  </si>
  <si>
    <t>DO27063</t>
  </si>
  <si>
    <t>DO27090</t>
  </si>
  <si>
    <t>DO27094</t>
  </si>
  <si>
    <t>DO27100_01</t>
  </si>
  <si>
    <t>Fper</t>
  </si>
  <si>
    <t>DO27100_02</t>
  </si>
  <si>
    <t>Si-Mg</t>
  </si>
  <si>
    <t>DO27100_03</t>
  </si>
  <si>
    <t>Brey</t>
  </si>
  <si>
    <t>DO27100_04</t>
  </si>
  <si>
    <t>Bridg</t>
  </si>
  <si>
    <t>DO27101</t>
  </si>
  <si>
    <t>DO27107</t>
  </si>
  <si>
    <t>DO27183</t>
  </si>
  <si>
    <t>DO27222</t>
  </si>
  <si>
    <t>DO27273_01</t>
  </si>
  <si>
    <t>DO27300_01</t>
  </si>
  <si>
    <t>DO27300_02</t>
  </si>
  <si>
    <t>DO27300_03</t>
  </si>
  <si>
    <t>Rw</t>
  </si>
  <si>
    <t>DO27301_01</t>
  </si>
  <si>
    <t>DO27301_02</t>
  </si>
  <si>
    <t>D27-97 14A_01</t>
  </si>
  <si>
    <t>D27-97 14A_02</t>
  </si>
  <si>
    <t>D27-97 14A_03</t>
  </si>
  <si>
    <t>D27-97 14A_04</t>
  </si>
  <si>
    <t>D27-97 14H</t>
  </si>
  <si>
    <t>D27-97 15B1_01</t>
  </si>
  <si>
    <t>D27-97 15B1_02</t>
  </si>
  <si>
    <t>D27-97 28_01</t>
  </si>
  <si>
    <t>MjGrt</t>
  </si>
  <si>
    <t>D27-98 9A</t>
  </si>
  <si>
    <t>D27-98 22</t>
  </si>
  <si>
    <t>D27-98 28_01</t>
  </si>
  <si>
    <t>VR16306</t>
  </si>
  <si>
    <t>VR16317_01</t>
  </si>
  <si>
    <t>VR16320_01</t>
  </si>
  <si>
    <t>VR16330_01</t>
  </si>
  <si>
    <t>Ash-109A</t>
  </si>
  <si>
    <t>PA-50_01</t>
  </si>
  <si>
    <t>PA-50_02</t>
  </si>
  <si>
    <t>PA-50_03</t>
  </si>
  <si>
    <t>PA-54_01</t>
  </si>
  <si>
    <t>PA-54_02</t>
  </si>
  <si>
    <t>PA-55</t>
  </si>
  <si>
    <t>ddmi-002</t>
  </si>
  <si>
    <t>ddmi-114</t>
  </si>
  <si>
    <t>ddmi-153_01</t>
  </si>
  <si>
    <t>ddmi-153_02</t>
  </si>
  <si>
    <t>ddmi-153_03</t>
  </si>
  <si>
    <t>ddmi-173_01</t>
  </si>
  <si>
    <t>ddmi-173_02</t>
  </si>
  <si>
    <t>AB31_01</t>
  </si>
  <si>
    <t>AB31_02</t>
  </si>
  <si>
    <t>AB76_01</t>
  </si>
  <si>
    <t>AB76_02</t>
  </si>
  <si>
    <t>AB76_03</t>
  </si>
  <si>
    <t>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</si>
</sst>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/>
    <xf numFmtId="16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164" fontId="0" fillId="0" borderId="3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10" xfId="0" applyNumberForma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horizontal="right" wrapText="1"/>
    </xf>
    <xf numFmtId="164" fontId="0" fillId="0" borderId="8" xfId="0" applyNumberFormat="1" applyBorder="1"/>
    <xf numFmtId="0" fontId="0" fillId="0" borderId="10" xfId="0" applyBorder="1" applyAlignment="1">
      <alignment wrapText="1"/>
    </xf>
    <xf numFmtId="164" fontId="0" fillId="0" borderId="12" xfId="0" applyNumberFormat="1" applyBorder="1"/>
    <xf numFmtId="164" fontId="0" fillId="0" borderId="5" xfId="0" applyNumberFormat="1" applyBorder="1" applyAlignment="1">
      <alignment wrapText="1"/>
    </xf>
    <xf numFmtId="164" fontId="0" fillId="0" borderId="9" xfId="0" applyNumberFormat="1" applyBorder="1"/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64" fontId="0" fillId="0" borderId="13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64" fontId="0" fillId="0" borderId="5" xfId="0" applyNumberFormat="1" applyBorder="1"/>
    <xf numFmtId="164" fontId="0" fillId="0" borderId="4" xfId="0" applyNumberFormat="1" applyBorder="1"/>
    <xf numFmtId="0" fontId="0" fillId="0" borderId="10" xfId="0" applyBorder="1"/>
    <xf numFmtId="49" fontId="0" fillId="0" borderId="5" xfId="0" applyNumberFormat="1" applyBorder="1"/>
    <xf numFmtId="0" fontId="1" fillId="0" borderId="8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3" xfId="0" applyBorder="1"/>
    <xf numFmtId="0" fontId="0" fillId="0" borderId="5" xfId="0" applyBorder="1"/>
    <xf numFmtId="164" fontId="0" fillId="0" borderId="7" xfId="0" applyNumberForma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7" xfId="0" applyBorder="1"/>
    <xf numFmtId="0" fontId="0" fillId="0" borderId="6" xfId="0" applyBorder="1"/>
    <xf numFmtId="0" fontId="0" fillId="0" borderId="14" xfId="0" applyBorder="1"/>
    <xf numFmtId="0" fontId="0" fillId="0" borderId="8" xfId="0" applyBorder="1"/>
    <xf numFmtId="0" fontId="0" fillId="0" borderId="14" xfId="0" applyBorder="1" applyAlignment="1">
      <alignment wrapText="1"/>
    </xf>
    <xf numFmtId="49" fontId="0" fillId="0" borderId="0" xfId="0" applyNumberFormat="1"/>
    <xf numFmtId="49" fontId="0" fillId="0" borderId="14" xfId="0" applyNumberFormat="1" applyBorder="1"/>
    <xf numFmtId="0" fontId="1" fillId="0" borderId="14" xfId="0" applyFont="1" applyBorder="1" applyAlignment="1">
      <alignment wrapText="1"/>
    </xf>
    <xf numFmtId="164" fontId="0" fillId="0" borderId="12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164" fontId="1" fillId="0" borderId="14" xfId="0" applyNumberFormat="1" applyFont="1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9" fontId="0" fillId="0" borderId="6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49" fontId="0" fillId="0" borderId="10" xfId="0" applyNumberFormat="1" applyBorder="1"/>
    <xf numFmtId="49" fontId="0" fillId="0" borderId="1" xfId="0" applyNumberFormat="1" applyBorder="1"/>
    <xf numFmtId="49" fontId="1" fillId="0" borderId="6" xfId="0" applyNumberFormat="1" applyFont="1" applyBorder="1" applyAlignment="1">
      <alignment wrapText="1"/>
    </xf>
    <xf numFmtId="0" fontId="0" fillId="0" borderId="2" xfId="0" applyBorder="1"/>
    <xf numFmtId="49" fontId="0" fillId="0" borderId="1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8" xfId="0" applyNumberFormat="1" applyBorder="1" applyAlignment="1">
      <alignment horizontal="right" wrapText="1"/>
    </xf>
    <xf numFmtId="164" fontId="0" fillId="0" borderId="1" xfId="0" applyNumberFormat="1" applyBorder="1"/>
    <xf numFmtId="164" fontId="0" fillId="0" borderId="10" xfId="0" applyNumberFormat="1" applyBorder="1"/>
    <xf numFmtId="0" fontId="0" fillId="0" borderId="15" xfId="0" applyBorder="1"/>
    <xf numFmtId="0" fontId="0" fillId="0" borderId="13" xfId="0" applyBorder="1"/>
    <xf numFmtId="164" fontId="0" fillId="0" borderId="7" xfId="0" applyNumberFormat="1" applyBorder="1"/>
    <xf numFmtId="164" fontId="0" fillId="0" borderId="4" xfId="0" applyNumberFormat="1" applyBorder="1" applyAlignment="1">
      <alignment horizontal="left" wrapText="1"/>
    </xf>
    <xf numFmtId="164" fontId="0" fillId="0" borderId="0" xfId="0" applyNumberFormat="1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49" fontId="1" fillId="0" borderId="14" xfId="0" applyNumberFormat="1" applyFont="1" applyBorder="1" applyAlignment="1">
      <alignment wrapText="1"/>
    </xf>
    <xf numFmtId="164" fontId="0" fillId="0" borderId="11" xfId="0" applyNumberFormat="1" applyBorder="1"/>
    <xf numFmtId="164" fontId="0" fillId="0" borderId="11" xfId="0" applyNumberFormat="1" applyBorder="1" applyAlignment="1">
      <alignment horizontal="left" wrapText="1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9" xfId="0" applyBorder="1"/>
    <xf numFmtId="165" fontId="1" fillId="0" borderId="14" xfId="0" applyNumberFormat="1" applyFont="1" applyBorder="1"/>
    <xf numFmtId="164" fontId="0" fillId="0" borderId="3" xfId="0" applyNumberFormat="1" applyBorder="1"/>
    <xf numFmtId="165" fontId="0" fillId="0" borderId="15" xfId="0" applyNumberFormat="1" applyBorder="1"/>
    <xf numFmtId="165" fontId="0" fillId="0" borderId="3" xfId="0" applyNumberFormat="1" applyBorder="1"/>
    <xf numFmtId="165" fontId="0" fillId="0" borderId="3" xfId="0" applyNumberFormat="1" applyBorder="1" applyAlignment="1">
      <alignment wrapText="1"/>
    </xf>
    <xf numFmtId="165" fontId="0" fillId="0" borderId="14" xfId="0" applyNumberFormat="1" applyBorder="1" applyAlignment="1">
      <alignment wrapText="1"/>
    </xf>
    <xf numFmtId="164" fontId="0" fillId="0" borderId="13" xfId="0" applyNumberFormat="1" applyBorder="1"/>
    <xf numFmtId="164" fontId="0" fillId="0" borderId="15" xfId="0" applyNumberFormat="1" applyBorder="1"/>
    <xf numFmtId="165" fontId="0" fillId="0" borderId="15" xfId="0" applyNumberFormat="1" applyBorder="1" applyAlignment="1">
      <alignment wrapText="1"/>
    </xf>
    <xf numFmtId="165" fontId="0" fillId="0" borderId="13" xfId="0" applyNumberFormat="1" applyBorder="1"/>
    <xf numFmtId="165" fontId="0" fillId="0" borderId="13" xfId="0" applyNumberFormat="1" applyBorder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165" fontId="1" fillId="0" borderId="6" xfId="0" applyNumberFormat="1" applyFont="1" applyBorder="1"/>
    <xf numFmtId="165" fontId="0" fillId="0" borderId="4" xfId="0" applyNumberFormat="1" applyBorder="1"/>
    <xf numFmtId="165" fontId="0" fillId="0" borderId="11" xfId="0" applyNumberFormat="1" applyBorder="1"/>
    <xf numFmtId="165" fontId="0" fillId="0" borderId="4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6" xfId="0" applyNumberFormat="1" applyBorder="1"/>
    <xf numFmtId="165" fontId="0" fillId="0" borderId="6" xfId="0" applyNumberFormat="1" applyBorder="1" applyAlignment="1">
      <alignment wrapText="1"/>
    </xf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0" fontId="0" fillId="0" borderId="2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15" xfId="0" applyNumberForma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164" fontId="0" fillId="0" borderId="3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164" fontId="0" fillId="0" borderId="14" xfId="0" applyNumberForma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2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/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AEC4-8478-4F9B-93CC-525BFB859E75}">
  <dimension ref="A1:S448"/>
  <sheetViews>
    <sheetView tabSelected="1" workbookViewId="0">
      <selection activeCell="A10" sqref="A10"/>
    </sheetView>
  </sheetViews>
  <sheetFormatPr defaultRowHeight="14.5" customHeight="1" x14ac:dyDescent="0.35"/>
  <cols>
    <col min="1" max="1" width="26.1796875" customWidth="1"/>
    <col min="2" max="2" width="13.54296875" bestFit="1" customWidth="1"/>
    <col min="3" max="3" width="11" style="147" bestFit="1" customWidth="1"/>
  </cols>
  <sheetData>
    <row r="1" spans="1:19" ht="14.5" customHeight="1" x14ac:dyDescent="0.35">
      <c r="A1" s="13" t="s">
        <v>53</v>
      </c>
      <c r="B1" s="65" t="s">
        <v>35</v>
      </c>
      <c r="C1" s="12" t="s">
        <v>36</v>
      </c>
      <c r="D1" s="14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5" t="s">
        <v>45</v>
      </c>
      <c r="M1" s="15" t="s">
        <v>46</v>
      </c>
      <c r="N1" s="15" t="s">
        <v>47</v>
      </c>
      <c r="O1" s="15" t="s">
        <v>48</v>
      </c>
      <c r="P1" s="15" t="s">
        <v>49</v>
      </c>
      <c r="Q1" s="15" t="s">
        <v>50</v>
      </c>
      <c r="R1" s="15" t="s">
        <v>51</v>
      </c>
      <c r="S1" s="16" t="s">
        <v>52</v>
      </c>
    </row>
    <row r="2" spans="1:19" ht="14.5" customHeight="1" x14ac:dyDescent="0.35">
      <c r="A2" s="123" t="s">
        <v>54</v>
      </c>
      <c r="B2" s="29" t="s">
        <v>0</v>
      </c>
      <c r="C2" s="149" t="s">
        <v>1</v>
      </c>
      <c r="D2" s="2">
        <v>40.670999999999999</v>
      </c>
      <c r="E2" s="30" t="s">
        <v>2</v>
      </c>
      <c r="F2" s="30">
        <v>7.4669999999999996</v>
      </c>
      <c r="G2" s="30">
        <v>50.96</v>
      </c>
      <c r="H2" s="30">
        <v>0.1183</v>
      </c>
      <c r="I2" s="30">
        <v>5.3699999999999998E-2</v>
      </c>
      <c r="J2" s="31" t="s">
        <v>3</v>
      </c>
      <c r="K2" s="31" t="s">
        <v>3</v>
      </c>
      <c r="L2" s="30" t="s">
        <v>4</v>
      </c>
      <c r="M2" s="30">
        <v>0.37830000000000003</v>
      </c>
      <c r="N2" s="30">
        <v>7.4700000000000003E-2</v>
      </c>
      <c r="O2" s="31" t="s">
        <v>3</v>
      </c>
      <c r="P2" s="31" t="s">
        <v>3</v>
      </c>
      <c r="Q2" s="31" t="s">
        <v>3</v>
      </c>
      <c r="R2" s="30">
        <v>99.772999999999996</v>
      </c>
      <c r="S2" s="3">
        <v>92.405602761420042</v>
      </c>
    </row>
    <row r="3" spans="1:19" ht="14.5" customHeight="1" x14ac:dyDescent="0.35">
      <c r="A3" s="123"/>
      <c r="B3" s="29" t="s">
        <v>5</v>
      </c>
      <c r="C3" s="149" t="s">
        <v>1</v>
      </c>
      <c r="D3" s="2">
        <v>40.988300000000002</v>
      </c>
      <c r="E3" s="30">
        <v>1.7299999999999999E-2</v>
      </c>
      <c r="F3" s="30">
        <v>7.6486999999999998</v>
      </c>
      <c r="G3" s="30">
        <v>50.807699999999997</v>
      </c>
      <c r="H3" s="30">
        <v>0.1017</v>
      </c>
      <c r="I3" s="30">
        <v>5.2299999999999999E-2</v>
      </c>
      <c r="J3" s="31" t="s">
        <v>3</v>
      </c>
      <c r="K3" s="31" t="s">
        <v>3</v>
      </c>
      <c r="L3" s="30" t="s">
        <v>4</v>
      </c>
      <c r="M3" s="30">
        <v>0.38269999999999998</v>
      </c>
      <c r="N3" s="30" t="s">
        <v>6</v>
      </c>
      <c r="O3" s="31" t="s">
        <v>3</v>
      </c>
      <c r="P3" s="31" t="s">
        <v>3</v>
      </c>
      <c r="Q3" s="31" t="s">
        <v>3</v>
      </c>
      <c r="R3" s="30">
        <v>99.204499999999996</v>
      </c>
      <c r="S3" s="3">
        <v>92.213688743941276</v>
      </c>
    </row>
    <row r="4" spans="1:19" ht="14.5" customHeight="1" x14ac:dyDescent="0.35">
      <c r="A4" s="46"/>
      <c r="B4" s="29" t="s">
        <v>7</v>
      </c>
      <c r="C4" s="149" t="s">
        <v>1</v>
      </c>
      <c r="D4" s="4" t="s">
        <v>3</v>
      </c>
      <c r="E4" s="31" t="s">
        <v>3</v>
      </c>
      <c r="F4" s="31" t="s">
        <v>3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31" t="s">
        <v>3</v>
      </c>
      <c r="Q4" s="31" t="s">
        <v>3</v>
      </c>
      <c r="R4" s="31" t="s">
        <v>3</v>
      </c>
      <c r="S4" s="3" t="s">
        <v>3</v>
      </c>
    </row>
    <row r="5" spans="1:19" ht="14.5" customHeight="1" x14ac:dyDescent="0.35">
      <c r="A5" s="46"/>
      <c r="B5" s="29" t="s">
        <v>8</v>
      </c>
      <c r="C5" s="149" t="s">
        <v>9</v>
      </c>
      <c r="D5" s="2">
        <v>41.453499999999998</v>
      </c>
      <c r="E5" s="30">
        <v>1.7000000000000001E-2</v>
      </c>
      <c r="F5" s="30">
        <v>7.9790000000000001</v>
      </c>
      <c r="G5" s="30">
        <v>50.325000000000003</v>
      </c>
      <c r="H5" s="30">
        <v>0.109</v>
      </c>
      <c r="I5" s="30">
        <v>6.3500000000000001E-2</v>
      </c>
      <c r="J5" s="31" t="s">
        <v>3</v>
      </c>
      <c r="K5" s="31" t="s">
        <v>3</v>
      </c>
      <c r="L5" s="30" t="s">
        <v>4</v>
      </c>
      <c r="M5" s="30">
        <v>0.35949999999999999</v>
      </c>
      <c r="N5" s="30">
        <v>7.0499999999999993E-2</v>
      </c>
      <c r="O5" s="31" t="s">
        <v>3</v>
      </c>
      <c r="P5" s="31" t="s">
        <v>3</v>
      </c>
      <c r="Q5" s="31" t="s">
        <v>3</v>
      </c>
      <c r="R5" s="30">
        <v>100.407</v>
      </c>
      <c r="S5" s="3">
        <v>91.833359685292208</v>
      </c>
    </row>
    <row r="6" spans="1:19" ht="14.5" customHeight="1" x14ac:dyDescent="0.35">
      <c r="A6" s="46"/>
      <c r="B6" s="29" t="s">
        <v>10</v>
      </c>
      <c r="C6" s="149" t="s">
        <v>1</v>
      </c>
      <c r="D6" s="2">
        <v>41.311</v>
      </c>
      <c r="E6" s="30" t="s">
        <v>2</v>
      </c>
      <c r="F6" s="30">
        <v>7.0380000000000003</v>
      </c>
      <c r="G6" s="30">
        <v>51.621000000000002</v>
      </c>
      <c r="H6" s="30">
        <v>8.5999999999999993E-2</v>
      </c>
      <c r="I6" s="30">
        <v>2.8000000000000001E-2</v>
      </c>
      <c r="J6" s="31" t="s">
        <v>3</v>
      </c>
      <c r="K6" s="31" t="s">
        <v>3</v>
      </c>
      <c r="L6" s="30" t="s">
        <v>4</v>
      </c>
      <c r="M6" s="30">
        <v>0.36830000000000002</v>
      </c>
      <c r="N6" s="30" t="s">
        <v>6</v>
      </c>
      <c r="O6" s="31" t="s">
        <v>3</v>
      </c>
      <c r="P6" s="31" t="s">
        <v>3</v>
      </c>
      <c r="Q6" s="31" t="s">
        <v>3</v>
      </c>
      <c r="R6" s="30">
        <v>100.5523</v>
      </c>
      <c r="S6" s="3">
        <v>92.896073179377282</v>
      </c>
    </row>
    <row r="7" spans="1:19" ht="14.5" customHeight="1" x14ac:dyDescent="0.35">
      <c r="A7" s="46"/>
      <c r="B7" s="29" t="s">
        <v>11</v>
      </c>
      <c r="C7" s="149" t="s">
        <v>1</v>
      </c>
      <c r="D7" s="2">
        <v>41.3065</v>
      </c>
      <c r="E7" s="30">
        <v>2.1000000000000001E-2</v>
      </c>
      <c r="F7" s="30">
        <v>7.1749999999999998</v>
      </c>
      <c r="G7" s="30">
        <v>51.755499999999998</v>
      </c>
      <c r="H7" s="30" t="s">
        <v>6</v>
      </c>
      <c r="I7" s="30" t="s">
        <v>4</v>
      </c>
      <c r="J7" s="31" t="s">
        <v>3</v>
      </c>
      <c r="K7" s="31" t="s">
        <v>3</v>
      </c>
      <c r="L7" s="30" t="s">
        <v>4</v>
      </c>
      <c r="M7" s="30">
        <v>0.33100000000000002</v>
      </c>
      <c r="N7" s="30">
        <v>6.7000000000000004E-2</v>
      </c>
      <c r="O7" s="31" t="s">
        <v>3</v>
      </c>
      <c r="P7" s="31" t="s">
        <v>3</v>
      </c>
      <c r="Q7" s="31" t="s">
        <v>3</v>
      </c>
      <c r="R7" s="30">
        <v>100.76600000000001</v>
      </c>
      <c r="S7" s="3">
        <v>92.785229562609985</v>
      </c>
    </row>
    <row r="8" spans="1:19" ht="14.5" customHeight="1" x14ac:dyDescent="0.35">
      <c r="A8" s="46"/>
      <c r="B8" s="29" t="s">
        <v>12</v>
      </c>
      <c r="C8" s="149" t="s">
        <v>1</v>
      </c>
      <c r="D8" s="2">
        <v>41.516500000000001</v>
      </c>
      <c r="E8" s="30" t="s">
        <v>2</v>
      </c>
      <c r="F8" s="30">
        <v>6.6405000000000003</v>
      </c>
      <c r="G8" s="30">
        <v>51.926000000000002</v>
      </c>
      <c r="H8" s="30">
        <v>9.6500000000000002E-2</v>
      </c>
      <c r="I8" s="30">
        <v>2.5999999999999999E-2</v>
      </c>
      <c r="J8" s="31" t="s">
        <v>3</v>
      </c>
      <c r="K8" s="31" t="s">
        <v>3</v>
      </c>
      <c r="L8" s="30" t="s">
        <v>4</v>
      </c>
      <c r="M8" s="30">
        <v>0.33300000000000002</v>
      </c>
      <c r="N8" s="30" t="s">
        <v>6</v>
      </c>
      <c r="O8" s="31" t="s">
        <v>3</v>
      </c>
      <c r="P8" s="31" t="s">
        <v>3</v>
      </c>
      <c r="Q8" s="31" t="s">
        <v>3</v>
      </c>
      <c r="R8" s="30">
        <v>100.63849999999999</v>
      </c>
      <c r="S8" s="3">
        <v>93.307178494209793</v>
      </c>
    </row>
    <row r="9" spans="1:19" ht="14.5" customHeight="1" x14ac:dyDescent="0.35">
      <c r="A9" s="46"/>
      <c r="B9" s="29" t="s">
        <v>13</v>
      </c>
      <c r="C9" s="149" t="s">
        <v>1</v>
      </c>
      <c r="D9" s="2">
        <v>40.524999999999999</v>
      </c>
      <c r="E9" s="30">
        <v>2.4E-2</v>
      </c>
      <c r="F9" s="30">
        <v>6.7290000000000001</v>
      </c>
      <c r="G9" s="30">
        <v>50.979500000000002</v>
      </c>
      <c r="H9" s="30">
        <v>8.7999999999999995E-2</v>
      </c>
      <c r="I9" s="30" t="s">
        <v>4</v>
      </c>
      <c r="J9" s="31" t="s">
        <v>3</v>
      </c>
      <c r="K9" s="31" t="s">
        <v>3</v>
      </c>
      <c r="L9" s="30" t="s">
        <v>4</v>
      </c>
      <c r="M9" s="30">
        <v>0.41149999999999998</v>
      </c>
      <c r="N9" s="30">
        <v>6.5000000000000002E-2</v>
      </c>
      <c r="O9" s="31" t="s">
        <v>3</v>
      </c>
      <c r="P9" s="31" t="s">
        <v>3</v>
      </c>
      <c r="Q9" s="31" t="s">
        <v>3</v>
      </c>
      <c r="R9" s="30">
        <v>98.882000000000005</v>
      </c>
      <c r="S9" s="3">
        <v>93.106892339369537</v>
      </c>
    </row>
    <row r="10" spans="1:19" ht="14.5" customHeight="1" x14ac:dyDescent="0.35">
      <c r="A10" s="46"/>
      <c r="B10" s="29" t="s">
        <v>14</v>
      </c>
      <c r="C10" s="149" t="s">
        <v>1</v>
      </c>
      <c r="D10" s="2">
        <v>41.758299999999998</v>
      </c>
      <c r="E10" s="30" t="s">
        <v>2</v>
      </c>
      <c r="F10" s="30">
        <v>6.6393000000000004</v>
      </c>
      <c r="G10" s="30">
        <v>51.883299999999998</v>
      </c>
      <c r="H10" s="30">
        <v>0.1153</v>
      </c>
      <c r="I10" s="30" t="s">
        <v>4</v>
      </c>
      <c r="J10" s="31" t="s">
        <v>3</v>
      </c>
      <c r="K10" s="31" t="s">
        <v>3</v>
      </c>
      <c r="L10" s="30" t="s">
        <v>4</v>
      </c>
      <c r="M10" s="30">
        <v>0.35570000000000002</v>
      </c>
      <c r="N10" s="30">
        <v>0.08</v>
      </c>
      <c r="O10" s="31" t="s">
        <v>3</v>
      </c>
      <c r="P10" s="31" t="s">
        <v>3</v>
      </c>
      <c r="Q10" s="31" t="s">
        <v>3</v>
      </c>
      <c r="R10" s="30">
        <v>100.9119</v>
      </c>
      <c r="S10" s="3">
        <v>93.303168559686753</v>
      </c>
    </row>
    <row r="11" spans="1:19" ht="14.5" customHeight="1" x14ac:dyDescent="0.35">
      <c r="A11" s="46"/>
      <c r="B11" s="29" t="s">
        <v>15</v>
      </c>
      <c r="C11" s="149" t="s">
        <v>1</v>
      </c>
      <c r="D11" s="4" t="s">
        <v>3</v>
      </c>
      <c r="E11" s="31" t="s">
        <v>3</v>
      </c>
      <c r="F11" s="31" t="s">
        <v>3</v>
      </c>
      <c r="G11" s="31" t="s">
        <v>3</v>
      </c>
      <c r="H11" s="31" t="s">
        <v>3</v>
      </c>
      <c r="I11" s="31" t="s">
        <v>3</v>
      </c>
      <c r="J11" s="31" t="s">
        <v>3</v>
      </c>
      <c r="K11" s="31" t="s">
        <v>3</v>
      </c>
      <c r="L11" s="31" t="s">
        <v>3</v>
      </c>
      <c r="M11" s="31" t="s">
        <v>3</v>
      </c>
      <c r="N11" s="31" t="s">
        <v>3</v>
      </c>
      <c r="O11" s="31" t="s">
        <v>3</v>
      </c>
      <c r="P11" s="31" t="s">
        <v>3</v>
      </c>
      <c r="Q11" s="31" t="s">
        <v>3</v>
      </c>
      <c r="R11" s="31" t="s">
        <v>3</v>
      </c>
      <c r="S11" s="3" t="s">
        <v>3</v>
      </c>
    </row>
    <row r="12" spans="1:19" ht="14.5" customHeight="1" x14ac:dyDescent="0.35">
      <c r="A12" s="46"/>
      <c r="B12" s="5" t="s">
        <v>16</v>
      </c>
      <c r="C12" s="149" t="s">
        <v>17</v>
      </c>
      <c r="D12" s="2">
        <v>41.706699999999998</v>
      </c>
      <c r="E12" s="30">
        <v>3.3700000000000001E-2</v>
      </c>
      <c r="F12" s="30">
        <v>3.5173000000000001</v>
      </c>
      <c r="G12" s="30">
        <v>53.848300000000002</v>
      </c>
      <c r="H12" s="30">
        <v>9.2999999999999999E-2</v>
      </c>
      <c r="I12" s="30">
        <v>4.6300000000000001E-2</v>
      </c>
      <c r="J12" s="30">
        <v>0.04</v>
      </c>
      <c r="K12" s="31" t="s">
        <v>3</v>
      </c>
      <c r="L12" s="30" t="s">
        <v>4</v>
      </c>
      <c r="M12" s="30">
        <v>8.3699999999999997E-2</v>
      </c>
      <c r="N12" s="30" t="s">
        <v>6</v>
      </c>
      <c r="O12" s="31" t="s">
        <v>3</v>
      </c>
      <c r="P12" s="31" t="s">
        <v>3</v>
      </c>
      <c r="Q12" s="31" t="s">
        <v>3</v>
      </c>
      <c r="R12" s="6">
        <v>99.448999999999998</v>
      </c>
      <c r="S12" s="3">
        <v>96.465816199857571</v>
      </c>
    </row>
    <row r="13" spans="1:19" ht="14.5" customHeight="1" x14ac:dyDescent="0.35">
      <c r="A13" s="46"/>
      <c r="B13" s="29" t="s">
        <v>18</v>
      </c>
      <c r="C13" s="149" t="s">
        <v>1</v>
      </c>
      <c r="D13" s="2">
        <v>41.215400000000002</v>
      </c>
      <c r="E13" s="30">
        <v>1.52E-2</v>
      </c>
      <c r="F13" s="30">
        <v>7.0633999999999997</v>
      </c>
      <c r="G13" s="30">
        <v>51.6584</v>
      </c>
      <c r="H13" s="30">
        <v>9.2600000000000002E-2</v>
      </c>
      <c r="I13" s="30">
        <v>3.9600000000000003E-2</v>
      </c>
      <c r="J13" s="30" t="s">
        <v>19</v>
      </c>
      <c r="K13" s="30" t="s">
        <v>19</v>
      </c>
      <c r="L13" s="30" t="s">
        <v>4</v>
      </c>
      <c r="M13" s="30">
        <v>0.3412</v>
      </c>
      <c r="N13" s="30">
        <v>6.3600000000000004E-2</v>
      </c>
      <c r="O13" s="31" t="s">
        <v>3</v>
      </c>
      <c r="P13" s="31" t="s">
        <v>3</v>
      </c>
      <c r="Q13" s="31" t="s">
        <v>3</v>
      </c>
      <c r="R13" s="30">
        <v>100.5994</v>
      </c>
      <c r="S13" s="3">
        <v>92.877055471252518</v>
      </c>
    </row>
    <row r="14" spans="1:19" ht="14.5" customHeight="1" x14ac:dyDescent="0.35">
      <c r="A14" s="46"/>
      <c r="B14" s="29" t="s">
        <v>20</v>
      </c>
      <c r="C14" s="149" t="s">
        <v>1</v>
      </c>
      <c r="D14" s="2">
        <v>41.441699999999997</v>
      </c>
      <c r="E14" s="30">
        <v>1.83E-2</v>
      </c>
      <c r="F14" s="30">
        <v>6.9032999999999998</v>
      </c>
      <c r="G14" s="30">
        <v>51.513300000000001</v>
      </c>
      <c r="H14" s="30">
        <v>6.2E-2</v>
      </c>
      <c r="I14" s="30">
        <v>2.8000000000000001E-2</v>
      </c>
      <c r="J14" s="30" t="s">
        <v>19</v>
      </c>
      <c r="K14" s="30" t="s">
        <v>19</v>
      </c>
      <c r="L14" s="30" t="s">
        <v>4</v>
      </c>
      <c r="M14" s="30">
        <v>0.29599999999999999</v>
      </c>
      <c r="N14" s="30">
        <v>4.6300000000000001E-2</v>
      </c>
      <c r="O14" s="31" t="s">
        <v>3</v>
      </c>
      <c r="P14" s="31" t="s">
        <v>3</v>
      </c>
      <c r="Q14" s="31" t="s">
        <v>3</v>
      </c>
      <c r="R14" s="30">
        <v>100.41889999999999</v>
      </c>
      <c r="S14" s="3">
        <v>93.008980213929163</v>
      </c>
    </row>
    <row r="15" spans="1:19" ht="14.5" customHeight="1" x14ac:dyDescent="0.35">
      <c r="A15" s="46"/>
      <c r="B15" s="29" t="s">
        <v>21</v>
      </c>
      <c r="C15" s="149" t="s">
        <v>1</v>
      </c>
      <c r="D15" s="2">
        <v>41.658000000000001</v>
      </c>
      <c r="E15" s="30" t="s">
        <v>2</v>
      </c>
      <c r="F15" s="30">
        <v>6.0289999999999999</v>
      </c>
      <c r="G15" s="30">
        <v>53.176000000000002</v>
      </c>
      <c r="H15" s="30">
        <v>7.1999999999999995E-2</v>
      </c>
      <c r="I15" s="30" t="s">
        <v>4</v>
      </c>
      <c r="J15" s="30" t="s">
        <v>19</v>
      </c>
      <c r="K15" s="30" t="s">
        <v>19</v>
      </c>
      <c r="L15" s="30" t="s">
        <v>4</v>
      </c>
      <c r="M15" s="30">
        <v>0.30599999999999999</v>
      </c>
      <c r="N15" s="30" t="s">
        <v>6</v>
      </c>
      <c r="O15" s="31" t="s">
        <v>3</v>
      </c>
      <c r="P15" s="31" t="s">
        <v>3</v>
      </c>
      <c r="Q15" s="31" t="s">
        <v>3</v>
      </c>
      <c r="R15" s="30">
        <v>101.45099999999999</v>
      </c>
      <c r="S15" s="3">
        <v>94.020945578600077</v>
      </c>
    </row>
    <row r="16" spans="1:19" ht="14.5" customHeight="1" x14ac:dyDescent="0.35">
      <c r="A16" s="46"/>
      <c r="B16" s="29" t="s">
        <v>22</v>
      </c>
      <c r="C16" s="149" t="s">
        <v>1</v>
      </c>
      <c r="D16" s="2">
        <v>42.301000000000002</v>
      </c>
      <c r="E16" s="30">
        <v>0.03</v>
      </c>
      <c r="F16" s="30">
        <v>6.2069999999999999</v>
      </c>
      <c r="G16" s="30">
        <v>53.238</v>
      </c>
      <c r="H16" s="30">
        <v>4.9000000000000002E-2</v>
      </c>
      <c r="I16" s="30" t="s">
        <v>4</v>
      </c>
      <c r="J16" s="30" t="s">
        <v>19</v>
      </c>
      <c r="K16" s="30" t="s">
        <v>19</v>
      </c>
      <c r="L16" s="30" t="s">
        <v>4</v>
      </c>
      <c r="M16" s="30">
        <v>0.36</v>
      </c>
      <c r="N16" s="30">
        <v>6.3E-2</v>
      </c>
      <c r="O16" s="31" t="s">
        <v>3</v>
      </c>
      <c r="P16" s="31" t="s">
        <v>3</v>
      </c>
      <c r="Q16" s="31" t="s">
        <v>3</v>
      </c>
      <c r="R16" s="30">
        <v>102.38800000000001</v>
      </c>
      <c r="S16" s="3">
        <v>93.861983989173396</v>
      </c>
    </row>
    <row r="17" spans="1:19" ht="14.5" customHeight="1" x14ac:dyDescent="0.35">
      <c r="A17" s="46"/>
      <c r="B17" s="29" t="s">
        <v>23</v>
      </c>
      <c r="C17" s="149" t="s">
        <v>1</v>
      </c>
      <c r="D17" s="2">
        <v>40.808999999999997</v>
      </c>
      <c r="E17" s="30">
        <v>2.1700000000000001E-2</v>
      </c>
      <c r="F17" s="30">
        <v>6.9516999999999998</v>
      </c>
      <c r="G17" s="30">
        <v>51.207299999999996</v>
      </c>
      <c r="H17" s="30">
        <v>7.3999999999999996E-2</v>
      </c>
      <c r="I17" s="30">
        <v>4.5999999999999999E-2</v>
      </c>
      <c r="J17" s="30" t="s">
        <v>19</v>
      </c>
      <c r="K17" s="30" t="s">
        <v>19</v>
      </c>
      <c r="L17" s="30" t="s">
        <v>4</v>
      </c>
      <c r="M17" s="30">
        <v>0.31030000000000002</v>
      </c>
      <c r="N17" s="30" t="s">
        <v>6</v>
      </c>
      <c r="O17" s="31" t="s">
        <v>3</v>
      </c>
      <c r="P17" s="31" t="s">
        <v>3</v>
      </c>
      <c r="Q17" s="31" t="s">
        <v>3</v>
      </c>
      <c r="R17" s="30">
        <v>99.58</v>
      </c>
      <c r="S17" s="3">
        <v>92.92434079780179</v>
      </c>
    </row>
    <row r="18" spans="1:19" ht="14.5" customHeight="1" x14ac:dyDescent="0.35">
      <c r="A18" s="46"/>
      <c r="B18" s="29" t="s">
        <v>24</v>
      </c>
      <c r="C18" s="149" t="s">
        <v>1</v>
      </c>
      <c r="D18" s="2">
        <v>40.96</v>
      </c>
      <c r="E18" s="30" t="s">
        <v>2</v>
      </c>
      <c r="F18" s="30">
        <v>6.3280000000000003</v>
      </c>
      <c r="G18" s="30">
        <v>51.722999999999999</v>
      </c>
      <c r="H18" s="30">
        <v>7.3499999999999996E-2</v>
      </c>
      <c r="I18" s="30">
        <v>8.4500000000000006E-2</v>
      </c>
      <c r="J18" s="30" t="s">
        <v>19</v>
      </c>
      <c r="K18" s="30" t="s">
        <v>19</v>
      </c>
      <c r="L18" s="30" t="s">
        <v>4</v>
      </c>
      <c r="M18" s="30">
        <v>0.34499999999999997</v>
      </c>
      <c r="N18" s="30">
        <v>8.3000000000000004E-2</v>
      </c>
      <c r="O18" s="31" t="s">
        <v>3</v>
      </c>
      <c r="P18" s="31" t="s">
        <v>3</v>
      </c>
      <c r="Q18" s="31" t="s">
        <v>3</v>
      </c>
      <c r="R18" s="30">
        <v>99.727000000000004</v>
      </c>
      <c r="S18" s="3">
        <v>93.57849128070508</v>
      </c>
    </row>
    <row r="19" spans="1:19" ht="14.5" customHeight="1" x14ac:dyDescent="0.35">
      <c r="A19" s="46"/>
      <c r="B19" s="29" t="s">
        <v>25</v>
      </c>
      <c r="C19" s="149" t="s">
        <v>1</v>
      </c>
      <c r="D19" s="2">
        <v>41.322499999999998</v>
      </c>
      <c r="E19" s="30">
        <v>3.2500000000000001E-2</v>
      </c>
      <c r="F19" s="30">
        <v>7.0010000000000003</v>
      </c>
      <c r="G19" s="30">
        <v>51.467500000000001</v>
      </c>
      <c r="H19" s="30">
        <v>7.3999999999999996E-2</v>
      </c>
      <c r="I19" s="30">
        <v>2.8500000000000001E-2</v>
      </c>
      <c r="J19" s="30" t="s">
        <v>19</v>
      </c>
      <c r="K19" s="30" t="s">
        <v>19</v>
      </c>
      <c r="L19" s="30" t="s">
        <v>4</v>
      </c>
      <c r="M19" s="30">
        <v>0.35</v>
      </c>
      <c r="N19" s="30">
        <v>6.9000000000000006E-2</v>
      </c>
      <c r="O19" s="31" t="s">
        <v>3</v>
      </c>
      <c r="P19" s="31" t="s">
        <v>3</v>
      </c>
      <c r="Q19" s="31" t="s">
        <v>3</v>
      </c>
      <c r="R19" s="30">
        <v>100.455</v>
      </c>
      <c r="S19" s="3">
        <v>92.911190539019728</v>
      </c>
    </row>
    <row r="20" spans="1:19" ht="14.5" customHeight="1" x14ac:dyDescent="0.35">
      <c r="A20" s="46"/>
      <c r="B20" s="29" t="s">
        <v>26</v>
      </c>
      <c r="C20" s="149" t="s">
        <v>1</v>
      </c>
      <c r="D20" s="2">
        <v>39.97</v>
      </c>
      <c r="E20" s="30">
        <v>1.7999999999999999E-2</v>
      </c>
      <c r="F20" s="30">
        <v>11.058999999999999</v>
      </c>
      <c r="G20" s="30">
        <v>47.344999999999999</v>
      </c>
      <c r="H20" s="30">
        <v>0.14299999999999999</v>
      </c>
      <c r="I20" s="30">
        <v>8.1000000000000003E-2</v>
      </c>
      <c r="J20" s="30" t="s">
        <v>19</v>
      </c>
      <c r="K20" s="30" t="s">
        <v>19</v>
      </c>
      <c r="L20" s="30">
        <v>2.8000000000000001E-2</v>
      </c>
      <c r="M20" s="30">
        <v>0.32100000000000001</v>
      </c>
      <c r="N20" s="30" t="s">
        <v>6</v>
      </c>
      <c r="O20" s="31" t="s">
        <v>3</v>
      </c>
      <c r="P20" s="31" t="s">
        <v>3</v>
      </c>
      <c r="Q20" s="31" t="s">
        <v>3</v>
      </c>
      <c r="R20" s="30">
        <v>99.094999999999999</v>
      </c>
      <c r="S20" s="3">
        <v>88.41618099545488</v>
      </c>
    </row>
    <row r="21" spans="1:19" ht="14.5" customHeight="1" x14ac:dyDescent="0.35">
      <c r="A21" s="46"/>
      <c r="B21" s="29" t="s">
        <v>27</v>
      </c>
      <c r="C21" s="149" t="s">
        <v>1</v>
      </c>
      <c r="D21" s="4" t="s">
        <v>3</v>
      </c>
      <c r="E21" s="31" t="s">
        <v>3</v>
      </c>
      <c r="F21" s="31" t="s">
        <v>3</v>
      </c>
      <c r="G21" s="31" t="s">
        <v>3</v>
      </c>
      <c r="H21" s="31" t="s">
        <v>3</v>
      </c>
      <c r="I21" s="31" t="s">
        <v>3</v>
      </c>
      <c r="J21" s="31" t="s">
        <v>3</v>
      </c>
      <c r="K21" s="31" t="s">
        <v>3</v>
      </c>
      <c r="L21" s="31" t="s">
        <v>3</v>
      </c>
      <c r="M21" s="31" t="s">
        <v>3</v>
      </c>
      <c r="N21" s="31" t="s">
        <v>3</v>
      </c>
      <c r="O21" s="31" t="s">
        <v>3</v>
      </c>
      <c r="P21" s="31" t="s">
        <v>3</v>
      </c>
      <c r="Q21" s="31" t="s">
        <v>3</v>
      </c>
      <c r="R21" s="31" t="s">
        <v>3</v>
      </c>
      <c r="S21" s="3" t="s">
        <v>3</v>
      </c>
    </row>
    <row r="22" spans="1:19" ht="14.5" customHeight="1" x14ac:dyDescent="0.35">
      <c r="A22" s="46"/>
      <c r="B22" s="29" t="s">
        <v>28</v>
      </c>
      <c r="C22" s="149" t="s">
        <v>1</v>
      </c>
      <c r="D22" s="2">
        <v>40.677</v>
      </c>
      <c r="E22" s="30">
        <v>1.83E-2</v>
      </c>
      <c r="F22" s="30">
        <v>8.4030000000000005</v>
      </c>
      <c r="G22" s="30">
        <v>49.180700000000002</v>
      </c>
      <c r="H22" s="30">
        <v>0.14799999999999999</v>
      </c>
      <c r="I22" s="30">
        <v>0.1497</v>
      </c>
      <c r="J22" s="30" t="s">
        <v>19</v>
      </c>
      <c r="K22" s="30" t="s">
        <v>19</v>
      </c>
      <c r="L22" s="30" t="s">
        <v>4</v>
      </c>
      <c r="M22" s="30">
        <v>0.36430000000000001</v>
      </c>
      <c r="N22" s="30" t="s">
        <v>6</v>
      </c>
      <c r="O22" s="31" t="s">
        <v>3</v>
      </c>
      <c r="P22" s="31" t="s">
        <v>3</v>
      </c>
      <c r="Q22" s="31" t="s">
        <v>3</v>
      </c>
      <c r="R22" s="30">
        <v>99.100999999999999</v>
      </c>
      <c r="S22" s="3">
        <v>91.254728282484137</v>
      </c>
    </row>
    <row r="23" spans="1:19" ht="14.5" customHeight="1" x14ac:dyDescent="0.35">
      <c r="A23" s="46"/>
      <c r="B23" s="29" t="s">
        <v>29</v>
      </c>
      <c r="C23" s="149" t="s">
        <v>1</v>
      </c>
      <c r="D23" s="2">
        <v>41.085000000000001</v>
      </c>
      <c r="E23" s="30" t="s">
        <v>2</v>
      </c>
      <c r="F23" s="30">
        <v>7.7415000000000003</v>
      </c>
      <c r="G23" s="30">
        <v>49.988</v>
      </c>
      <c r="H23" s="30">
        <v>0.18049999999999999</v>
      </c>
      <c r="I23" s="30">
        <v>0.13750000000000001</v>
      </c>
      <c r="J23" s="30" t="s">
        <v>19</v>
      </c>
      <c r="K23" s="30" t="s">
        <v>19</v>
      </c>
      <c r="L23" s="30">
        <v>4.3499999999999997E-2</v>
      </c>
      <c r="M23" s="30">
        <v>0.11799999999999999</v>
      </c>
      <c r="N23" s="30">
        <v>4.9000000000000002E-2</v>
      </c>
      <c r="O23" s="31" t="s">
        <v>3</v>
      </c>
      <c r="P23" s="31" t="s">
        <v>3</v>
      </c>
      <c r="Q23" s="31" t="s">
        <v>3</v>
      </c>
      <c r="R23" s="30">
        <v>99.442999999999998</v>
      </c>
      <c r="S23" s="3">
        <v>92.007868849435354</v>
      </c>
    </row>
    <row r="24" spans="1:19" ht="14.5" customHeight="1" x14ac:dyDescent="0.35">
      <c r="A24" s="46"/>
      <c r="B24" s="29" t="s">
        <v>30</v>
      </c>
      <c r="C24" s="149" t="s">
        <v>1</v>
      </c>
      <c r="D24" s="2">
        <v>41.040700000000001</v>
      </c>
      <c r="E24" s="30">
        <v>1.7000000000000001E-2</v>
      </c>
      <c r="F24" s="30">
        <v>8.3072999999999997</v>
      </c>
      <c r="G24" s="30">
        <v>49.746000000000002</v>
      </c>
      <c r="H24" s="30">
        <v>0.13200000000000001</v>
      </c>
      <c r="I24" s="30">
        <v>6.1699999999999998E-2</v>
      </c>
      <c r="J24" s="30" t="s">
        <v>19</v>
      </c>
      <c r="K24" s="30" t="s">
        <v>19</v>
      </c>
      <c r="L24" s="30" t="s">
        <v>4</v>
      </c>
      <c r="M24" s="30">
        <v>0.2417</v>
      </c>
      <c r="N24" s="30">
        <v>7.0699999999999999E-2</v>
      </c>
      <c r="O24" s="31" t="s">
        <v>3</v>
      </c>
      <c r="P24" s="31" t="s">
        <v>3</v>
      </c>
      <c r="Q24" s="31" t="s">
        <v>3</v>
      </c>
      <c r="R24" s="30">
        <v>99.727099999999993</v>
      </c>
      <c r="S24" s="3">
        <v>91.435629233121915</v>
      </c>
    </row>
    <row r="25" spans="1:19" ht="14.5" customHeight="1" x14ac:dyDescent="0.35">
      <c r="A25" s="46"/>
      <c r="B25" s="29" t="s">
        <v>31</v>
      </c>
      <c r="C25" s="149" t="s">
        <v>1</v>
      </c>
      <c r="D25" s="4" t="s">
        <v>3</v>
      </c>
      <c r="E25" s="31" t="s">
        <v>3</v>
      </c>
      <c r="F25" s="31" t="s">
        <v>3</v>
      </c>
      <c r="G25" s="31" t="s">
        <v>3</v>
      </c>
      <c r="H25" s="31" t="s">
        <v>3</v>
      </c>
      <c r="I25" s="31" t="s">
        <v>3</v>
      </c>
      <c r="J25" s="31" t="s">
        <v>3</v>
      </c>
      <c r="K25" s="31" t="s">
        <v>3</v>
      </c>
      <c r="L25" s="31" t="s">
        <v>3</v>
      </c>
      <c r="M25" s="31" t="s">
        <v>3</v>
      </c>
      <c r="N25" s="31" t="s">
        <v>3</v>
      </c>
      <c r="O25" s="31" t="s">
        <v>3</v>
      </c>
      <c r="P25" s="31" t="s">
        <v>3</v>
      </c>
      <c r="Q25" s="31" t="s">
        <v>3</v>
      </c>
      <c r="R25" s="31" t="s">
        <v>3</v>
      </c>
      <c r="S25" s="3" t="s">
        <v>3</v>
      </c>
    </row>
    <row r="26" spans="1:19" ht="14.5" customHeight="1" x14ac:dyDescent="0.35">
      <c r="A26" s="46"/>
      <c r="B26" s="29" t="s">
        <v>32</v>
      </c>
      <c r="C26" s="149" t="s">
        <v>1</v>
      </c>
      <c r="D26" s="2">
        <v>40.698300000000003</v>
      </c>
      <c r="E26" s="30">
        <v>1.9699999999999999E-2</v>
      </c>
      <c r="F26" s="30">
        <v>8.1472999999999995</v>
      </c>
      <c r="G26" s="30">
        <v>49.344700000000003</v>
      </c>
      <c r="H26" s="30">
        <v>0.14829999999999999</v>
      </c>
      <c r="I26" s="30">
        <v>4.4699999999999997E-2</v>
      </c>
      <c r="J26" s="30" t="s">
        <v>19</v>
      </c>
      <c r="K26" s="30" t="s">
        <v>19</v>
      </c>
      <c r="L26" s="30">
        <v>3.1E-2</v>
      </c>
      <c r="M26" s="30">
        <v>0.40899999999999997</v>
      </c>
      <c r="N26" s="30" t="s">
        <v>6</v>
      </c>
      <c r="O26" s="31" t="s">
        <v>3</v>
      </c>
      <c r="P26" s="31" t="s">
        <v>3</v>
      </c>
      <c r="Q26" s="31" t="s">
        <v>3</v>
      </c>
      <c r="R26" s="30">
        <v>98.972999999999999</v>
      </c>
      <c r="S26" s="3">
        <v>91.524080142763168</v>
      </c>
    </row>
    <row r="27" spans="1:19" ht="14.5" customHeight="1" x14ac:dyDescent="0.35">
      <c r="A27" s="46"/>
      <c r="B27" s="29" t="s">
        <v>33</v>
      </c>
      <c r="C27" s="149" t="s">
        <v>1</v>
      </c>
      <c r="D27" s="2">
        <v>41.64</v>
      </c>
      <c r="E27" s="30" t="s">
        <v>2</v>
      </c>
      <c r="F27" s="30">
        <v>7.6210000000000004</v>
      </c>
      <c r="G27" s="30">
        <v>50.057499999999997</v>
      </c>
      <c r="H27" s="30">
        <v>0.1075</v>
      </c>
      <c r="I27" s="30">
        <v>4.5999999999999999E-2</v>
      </c>
      <c r="J27" s="30" t="s">
        <v>19</v>
      </c>
      <c r="K27" s="30" t="s">
        <v>19</v>
      </c>
      <c r="L27" s="30" t="s">
        <v>4</v>
      </c>
      <c r="M27" s="30">
        <v>0.32750000000000001</v>
      </c>
      <c r="N27" s="30" t="s">
        <v>6</v>
      </c>
      <c r="O27" s="31" t="s">
        <v>3</v>
      </c>
      <c r="P27" s="31" t="s">
        <v>3</v>
      </c>
      <c r="Q27" s="31" t="s">
        <v>3</v>
      </c>
      <c r="R27" s="30">
        <v>99.979500000000002</v>
      </c>
      <c r="S27" s="3">
        <v>92.13254700805679</v>
      </c>
    </row>
    <row r="28" spans="1:19" ht="14.5" customHeight="1" x14ac:dyDescent="0.35">
      <c r="A28" s="46"/>
      <c r="B28" s="7" t="s">
        <v>34</v>
      </c>
      <c r="C28" s="150" t="s">
        <v>1</v>
      </c>
      <c r="D28" s="9">
        <v>41.54</v>
      </c>
      <c r="E28" s="10">
        <v>1.7500000000000002E-2</v>
      </c>
      <c r="F28" s="10">
        <v>6.9595000000000002</v>
      </c>
      <c r="G28" s="10">
        <v>50.470500000000001</v>
      </c>
      <c r="H28" s="10">
        <v>0.09</v>
      </c>
      <c r="I28" s="10">
        <v>8.3000000000000004E-2</v>
      </c>
      <c r="J28" s="10" t="s">
        <v>19</v>
      </c>
      <c r="K28" s="10" t="s">
        <v>19</v>
      </c>
      <c r="L28" s="10" t="s">
        <v>4</v>
      </c>
      <c r="M28" s="10">
        <v>0.34649999999999997</v>
      </c>
      <c r="N28" s="10" t="s">
        <v>6</v>
      </c>
      <c r="O28" s="11" t="s">
        <v>3</v>
      </c>
      <c r="P28" s="11" t="s">
        <v>3</v>
      </c>
      <c r="Q28" s="11" t="s">
        <v>3</v>
      </c>
      <c r="R28" s="10">
        <v>99.667000000000002</v>
      </c>
      <c r="S28" s="3">
        <v>92.820984729399228</v>
      </c>
    </row>
    <row r="29" spans="1:19" ht="14.5" customHeight="1" x14ac:dyDescent="0.35">
      <c r="A29" s="18" t="s">
        <v>56</v>
      </c>
      <c r="B29" s="17" t="s">
        <v>55</v>
      </c>
      <c r="C29" s="151" t="s">
        <v>1</v>
      </c>
      <c r="D29" s="51">
        <v>41.4</v>
      </c>
      <c r="E29" s="52" t="s">
        <v>3</v>
      </c>
      <c r="F29" s="53">
        <v>7.64</v>
      </c>
      <c r="G29" s="53">
        <v>50.2</v>
      </c>
      <c r="H29" s="53">
        <v>0.1</v>
      </c>
      <c r="I29" s="53">
        <v>0.02</v>
      </c>
      <c r="J29" s="52" t="s">
        <v>3</v>
      </c>
      <c r="K29" s="52" t="s">
        <v>3</v>
      </c>
      <c r="L29" s="52" t="s">
        <v>3</v>
      </c>
      <c r="M29" s="53">
        <v>0.35</v>
      </c>
      <c r="N29" s="53">
        <v>0.02</v>
      </c>
      <c r="O29" s="52" t="s">
        <v>3</v>
      </c>
      <c r="P29" s="52" t="s">
        <v>3</v>
      </c>
      <c r="Q29" s="52" t="s">
        <v>3</v>
      </c>
      <c r="R29" s="53">
        <v>99.73</v>
      </c>
      <c r="S29" s="22">
        <v>92.135102976885946</v>
      </c>
    </row>
    <row r="30" spans="1:19" ht="14.5" customHeight="1" x14ac:dyDescent="0.35">
      <c r="A30" s="23" t="s">
        <v>84</v>
      </c>
      <c r="B30" s="54" t="s">
        <v>57</v>
      </c>
      <c r="C30" s="149" t="s">
        <v>9</v>
      </c>
      <c r="D30" s="2">
        <v>41.110999999999997</v>
      </c>
      <c r="E30" s="30">
        <v>1.4E-2</v>
      </c>
      <c r="F30" s="30">
        <v>6.8730000000000002</v>
      </c>
      <c r="G30" s="30">
        <v>50.747</v>
      </c>
      <c r="H30" s="30">
        <v>8.6999999999999994E-2</v>
      </c>
      <c r="I30" s="30">
        <v>2.8000000000000001E-2</v>
      </c>
      <c r="J30" s="30">
        <v>0.23300000000000001</v>
      </c>
      <c r="K30" s="30">
        <v>2E-3</v>
      </c>
      <c r="L30" s="30">
        <v>0</v>
      </c>
      <c r="M30" s="30">
        <v>0.39100000000000001</v>
      </c>
      <c r="N30" s="30">
        <v>0.11700000000000001</v>
      </c>
      <c r="O30" s="31" t="s">
        <v>3</v>
      </c>
      <c r="P30" s="31" t="s">
        <v>3</v>
      </c>
      <c r="Q30" s="30">
        <v>0</v>
      </c>
      <c r="R30" s="30">
        <v>99.602999999999994</v>
      </c>
      <c r="S30" s="24">
        <v>92.939815500735463</v>
      </c>
    </row>
    <row r="31" spans="1:19" ht="14.5" customHeight="1" x14ac:dyDescent="0.35">
      <c r="A31" s="46"/>
      <c r="B31" s="55" t="s">
        <v>58</v>
      </c>
      <c r="C31" s="149" t="s">
        <v>9</v>
      </c>
      <c r="D31" s="2">
        <v>41.134999999999998</v>
      </c>
      <c r="E31" s="30">
        <v>1.6E-2</v>
      </c>
      <c r="F31" s="30">
        <v>7.0750000000000002</v>
      </c>
      <c r="G31" s="30">
        <v>50.395000000000003</v>
      </c>
      <c r="H31" s="30">
        <v>9.8000000000000004E-2</v>
      </c>
      <c r="I31" s="30">
        <v>4.1000000000000002E-2</v>
      </c>
      <c r="J31" s="30">
        <v>1.0999999999999999E-2</v>
      </c>
      <c r="K31" s="30">
        <v>0</v>
      </c>
      <c r="L31" s="30">
        <v>5.0000000000000001E-3</v>
      </c>
      <c r="M31" s="30">
        <v>0.40300000000000002</v>
      </c>
      <c r="N31" s="30">
        <v>0.20899999999999999</v>
      </c>
      <c r="O31" s="31" t="s">
        <v>3</v>
      </c>
      <c r="P31" s="31" t="s">
        <v>3</v>
      </c>
      <c r="Q31" s="30">
        <v>0</v>
      </c>
      <c r="R31" s="30">
        <v>99.388000000000005</v>
      </c>
      <c r="S31" s="3">
        <v>92.700402899050331</v>
      </c>
    </row>
    <row r="32" spans="1:19" ht="14.5" customHeight="1" x14ac:dyDescent="0.35">
      <c r="A32" s="46"/>
      <c r="B32" s="55" t="s">
        <v>59</v>
      </c>
      <c r="C32" s="149" t="s">
        <v>9</v>
      </c>
      <c r="D32" s="2">
        <v>40.079000000000001</v>
      </c>
      <c r="E32" s="30">
        <v>0.02</v>
      </c>
      <c r="F32" s="30">
        <v>7.7270000000000003</v>
      </c>
      <c r="G32" s="30">
        <v>49.033000000000001</v>
      </c>
      <c r="H32" s="30">
        <v>0.11799999999999999</v>
      </c>
      <c r="I32" s="30">
        <v>5.0999999999999997E-2</v>
      </c>
      <c r="J32" s="30">
        <v>1.0999999999999999E-2</v>
      </c>
      <c r="K32" s="30">
        <v>4.0000000000000001E-3</v>
      </c>
      <c r="L32" s="30">
        <v>0</v>
      </c>
      <c r="M32" s="30">
        <v>0.377</v>
      </c>
      <c r="N32" s="30">
        <v>5.5E-2</v>
      </c>
      <c r="O32" s="31" t="s">
        <v>3</v>
      </c>
      <c r="P32" s="31" t="s">
        <v>3</v>
      </c>
      <c r="Q32" s="30">
        <v>3.0000000000000001E-3</v>
      </c>
      <c r="R32" s="30">
        <v>97.477999999999994</v>
      </c>
      <c r="S32" s="3">
        <v>91.878871666912048</v>
      </c>
    </row>
    <row r="33" spans="1:19" ht="14.5" customHeight="1" x14ac:dyDescent="0.35">
      <c r="A33" s="46"/>
      <c r="B33" s="55" t="s">
        <v>60</v>
      </c>
      <c r="C33" s="149" t="s">
        <v>61</v>
      </c>
      <c r="D33" s="2">
        <v>40.93</v>
      </c>
      <c r="E33" s="30">
        <v>1.7999999999999999E-2</v>
      </c>
      <c r="F33" s="30">
        <v>7.1870000000000003</v>
      </c>
      <c r="G33" s="30">
        <v>50.65</v>
      </c>
      <c r="H33" s="30">
        <v>0.107</v>
      </c>
      <c r="I33" s="30">
        <v>3.5999999999999997E-2</v>
      </c>
      <c r="J33" s="30">
        <v>5.0000000000000001E-3</v>
      </c>
      <c r="K33" s="30">
        <v>0</v>
      </c>
      <c r="L33" s="30">
        <v>3.0000000000000001E-3</v>
      </c>
      <c r="M33" s="30">
        <v>0.35</v>
      </c>
      <c r="N33" s="30">
        <v>0.05</v>
      </c>
      <c r="O33" s="31" t="s">
        <v>3</v>
      </c>
      <c r="P33" s="31" t="s">
        <v>3</v>
      </c>
      <c r="Q33" s="30">
        <v>5.0000000000000001E-3</v>
      </c>
      <c r="R33" s="30">
        <v>106.47799999999999</v>
      </c>
      <c r="S33" s="3">
        <v>92.627946080554182</v>
      </c>
    </row>
    <row r="34" spans="1:19" ht="14.5" customHeight="1" x14ac:dyDescent="0.35">
      <c r="A34" s="46"/>
      <c r="B34" s="55" t="s">
        <v>62</v>
      </c>
      <c r="C34" s="149" t="s">
        <v>9</v>
      </c>
      <c r="D34" s="2">
        <v>41.101999999999997</v>
      </c>
      <c r="E34" s="30">
        <v>0.01</v>
      </c>
      <c r="F34" s="30">
        <v>6.58</v>
      </c>
      <c r="G34" s="30">
        <v>50.863</v>
      </c>
      <c r="H34" s="30">
        <v>9.4E-2</v>
      </c>
      <c r="I34" s="30">
        <v>1.4999999999999999E-2</v>
      </c>
      <c r="J34" s="30">
        <v>1.7000000000000001E-2</v>
      </c>
      <c r="K34" s="30">
        <v>0</v>
      </c>
      <c r="L34" s="30">
        <v>8.9999999999999993E-3</v>
      </c>
      <c r="M34" s="30">
        <v>0.35799999999999998</v>
      </c>
      <c r="N34" s="30">
        <v>0.10100000000000001</v>
      </c>
      <c r="O34" s="31" t="s">
        <v>3</v>
      </c>
      <c r="P34" s="31" t="s">
        <v>3</v>
      </c>
      <c r="Q34" s="30">
        <v>8.9999999999999993E-3</v>
      </c>
      <c r="R34" s="30">
        <v>99.158000000000001</v>
      </c>
      <c r="S34" s="3">
        <v>93.234805831306829</v>
      </c>
    </row>
    <row r="35" spans="1:19" ht="14.5" customHeight="1" x14ac:dyDescent="0.35">
      <c r="A35" s="46"/>
      <c r="B35" s="55" t="s">
        <v>63</v>
      </c>
      <c r="C35" s="149" t="s">
        <v>9</v>
      </c>
      <c r="D35" s="2">
        <v>41.018000000000001</v>
      </c>
      <c r="E35" s="30">
        <v>1.7000000000000001E-2</v>
      </c>
      <c r="F35" s="30">
        <v>7.415</v>
      </c>
      <c r="G35" s="30">
        <v>50.468000000000004</v>
      </c>
      <c r="H35" s="30">
        <v>0.11</v>
      </c>
      <c r="I35" s="30">
        <v>3.3000000000000002E-2</v>
      </c>
      <c r="J35" s="30">
        <v>1.7000000000000001E-2</v>
      </c>
      <c r="K35" s="30">
        <v>2E-3</v>
      </c>
      <c r="L35" s="30">
        <v>8.9999999999999993E-3</v>
      </c>
      <c r="M35" s="30">
        <v>0.36899999999999999</v>
      </c>
      <c r="N35" s="30">
        <v>4.2000000000000003E-2</v>
      </c>
      <c r="O35" s="31" t="s">
        <v>3</v>
      </c>
      <c r="P35" s="31" t="s">
        <v>3</v>
      </c>
      <c r="Q35" s="30">
        <v>5.0000000000000001E-3</v>
      </c>
      <c r="R35" s="30">
        <v>99.504999999999995</v>
      </c>
      <c r="S35" s="3">
        <v>92.386540537850891</v>
      </c>
    </row>
    <row r="36" spans="1:19" ht="14.5" customHeight="1" x14ac:dyDescent="0.35">
      <c r="A36" s="46"/>
      <c r="B36" s="55" t="s">
        <v>64</v>
      </c>
      <c r="C36" s="149" t="s">
        <v>9</v>
      </c>
      <c r="D36" s="2">
        <v>40.896999999999998</v>
      </c>
      <c r="E36" s="30">
        <v>1.6E-2</v>
      </c>
      <c r="F36" s="30">
        <v>7.5750000000000002</v>
      </c>
      <c r="G36" s="30">
        <v>50.152999999999999</v>
      </c>
      <c r="H36" s="30">
        <v>0.108</v>
      </c>
      <c r="I36" s="30">
        <v>4.7E-2</v>
      </c>
      <c r="J36" s="30">
        <v>2.7E-2</v>
      </c>
      <c r="K36" s="30">
        <v>5.0000000000000001E-3</v>
      </c>
      <c r="L36" s="30">
        <v>6.0000000000000001E-3</v>
      </c>
      <c r="M36" s="30">
        <v>0.379</v>
      </c>
      <c r="N36" s="30">
        <v>0.04</v>
      </c>
      <c r="O36" s="31" t="s">
        <v>3</v>
      </c>
      <c r="P36" s="31" t="s">
        <v>3</v>
      </c>
      <c r="Q36" s="30">
        <v>5.0000000000000001E-3</v>
      </c>
      <c r="R36" s="30">
        <v>99.257999999999996</v>
      </c>
      <c r="S36" s="3">
        <v>92.190053455623598</v>
      </c>
    </row>
    <row r="37" spans="1:19" ht="14.5" customHeight="1" x14ac:dyDescent="0.35">
      <c r="A37" s="46"/>
      <c r="B37" s="55" t="s">
        <v>65</v>
      </c>
      <c r="C37" s="149" t="s">
        <v>61</v>
      </c>
      <c r="D37" s="2">
        <v>40.869999999999997</v>
      </c>
      <c r="E37" s="30">
        <v>2.7E-2</v>
      </c>
      <c r="F37" s="30">
        <v>7.4429999999999996</v>
      </c>
      <c r="G37" s="30">
        <v>50.09</v>
      </c>
      <c r="H37" s="30">
        <v>0.112</v>
      </c>
      <c r="I37" s="30">
        <v>5.2999999999999999E-2</v>
      </c>
      <c r="J37" s="30">
        <v>1.9E-2</v>
      </c>
      <c r="K37" s="30">
        <v>3.0000000000000001E-3</v>
      </c>
      <c r="L37" s="30">
        <v>4.0000000000000001E-3</v>
      </c>
      <c r="M37" s="30">
        <v>0.33700000000000002</v>
      </c>
      <c r="N37" s="30">
        <v>6.9000000000000006E-2</v>
      </c>
      <c r="O37" s="31" t="s">
        <v>3</v>
      </c>
      <c r="P37" s="31" t="s">
        <v>3</v>
      </c>
      <c r="Q37" s="30">
        <v>3.0000000000000001E-3</v>
      </c>
      <c r="R37" s="30">
        <v>99.03</v>
      </c>
      <c r="S37" s="3">
        <v>92.306768383055044</v>
      </c>
    </row>
    <row r="38" spans="1:19" ht="14.5" customHeight="1" x14ac:dyDescent="0.35">
      <c r="A38" s="46"/>
      <c r="B38" s="55" t="s">
        <v>66</v>
      </c>
      <c r="C38" s="149" t="s">
        <v>1</v>
      </c>
      <c r="D38" s="2">
        <v>40.875</v>
      </c>
      <c r="E38" s="30">
        <v>1.7000000000000001E-2</v>
      </c>
      <c r="F38" s="30">
        <v>7.52</v>
      </c>
      <c r="G38" s="30">
        <v>50.125</v>
      </c>
      <c r="H38" s="30">
        <v>0.106</v>
      </c>
      <c r="I38" s="30">
        <v>3.5999999999999997E-2</v>
      </c>
      <c r="J38" s="30">
        <v>0.02</v>
      </c>
      <c r="K38" s="30">
        <v>0</v>
      </c>
      <c r="L38" s="30">
        <v>3.0000000000000001E-3</v>
      </c>
      <c r="M38" s="30">
        <v>0.36399999999999999</v>
      </c>
      <c r="N38" s="30">
        <v>0.05</v>
      </c>
      <c r="O38" s="31" t="s">
        <v>3</v>
      </c>
      <c r="P38" s="31" t="s">
        <v>3</v>
      </c>
      <c r="Q38" s="30">
        <v>0</v>
      </c>
      <c r="R38" s="30">
        <v>99.116</v>
      </c>
      <c r="S38" s="3">
        <v>92.238363201682873</v>
      </c>
    </row>
    <row r="39" spans="1:19" ht="14.5" customHeight="1" x14ac:dyDescent="0.35">
      <c r="A39" s="46"/>
      <c r="B39" s="55" t="s">
        <v>67</v>
      </c>
      <c r="C39" s="149" t="s">
        <v>1</v>
      </c>
      <c r="D39" s="2">
        <v>41.197000000000003</v>
      </c>
      <c r="E39" s="30">
        <v>1.7000000000000001E-2</v>
      </c>
      <c r="F39" s="30">
        <v>7.21</v>
      </c>
      <c r="G39" s="30">
        <v>50.51</v>
      </c>
      <c r="H39" s="30">
        <v>0.11</v>
      </c>
      <c r="I39" s="30">
        <v>2.9000000000000001E-2</v>
      </c>
      <c r="J39" s="30">
        <v>1.7999999999999999E-2</v>
      </c>
      <c r="K39" s="30">
        <v>0</v>
      </c>
      <c r="L39" s="30">
        <v>3.0000000000000001E-3</v>
      </c>
      <c r="M39" s="30">
        <v>0.35499999999999998</v>
      </c>
      <c r="N39" s="30">
        <v>5.6000000000000001E-2</v>
      </c>
      <c r="O39" s="31" t="s">
        <v>3</v>
      </c>
      <c r="P39" s="31" t="s">
        <v>3</v>
      </c>
      <c r="Q39" s="30">
        <v>7.0000000000000001E-3</v>
      </c>
      <c r="R39" s="30">
        <v>99.512</v>
      </c>
      <c r="S39" s="3">
        <v>92.587123551214873</v>
      </c>
    </row>
    <row r="40" spans="1:19" ht="14.5" customHeight="1" x14ac:dyDescent="0.35">
      <c r="A40" s="46"/>
      <c r="B40" s="55" t="s">
        <v>68</v>
      </c>
      <c r="C40" s="149" t="s">
        <v>1</v>
      </c>
      <c r="D40" s="2">
        <v>40.268000000000001</v>
      </c>
      <c r="E40" s="30">
        <v>1.2E-2</v>
      </c>
      <c r="F40" s="30">
        <v>6.4649999999999999</v>
      </c>
      <c r="G40" s="30">
        <v>49.707999999999998</v>
      </c>
      <c r="H40" s="30">
        <v>9.4E-2</v>
      </c>
      <c r="I40" s="30">
        <v>2.1000000000000001E-2</v>
      </c>
      <c r="J40" s="30">
        <v>2.5000000000000001E-2</v>
      </c>
      <c r="K40" s="30">
        <v>0</v>
      </c>
      <c r="L40" s="30">
        <v>0</v>
      </c>
      <c r="M40" s="30">
        <v>0.38100000000000001</v>
      </c>
      <c r="N40" s="30">
        <v>4.2999999999999997E-2</v>
      </c>
      <c r="O40" s="31" t="s">
        <v>3</v>
      </c>
      <c r="P40" s="31" t="s">
        <v>3</v>
      </c>
      <c r="Q40" s="30">
        <v>0</v>
      </c>
      <c r="R40" s="30">
        <v>97.016999999999996</v>
      </c>
      <c r="S40" s="3">
        <v>93.201057718496173</v>
      </c>
    </row>
    <row r="41" spans="1:19" ht="14.5" customHeight="1" x14ac:dyDescent="0.35">
      <c r="A41" s="46"/>
      <c r="B41" s="55" t="s">
        <v>69</v>
      </c>
      <c r="C41" s="149" t="s">
        <v>61</v>
      </c>
      <c r="D41" s="2">
        <v>40.85</v>
      </c>
      <c r="E41" s="30">
        <v>1.7000000000000001E-2</v>
      </c>
      <c r="F41" s="30">
        <v>7.1280000000000001</v>
      </c>
      <c r="G41" s="30">
        <v>50.2</v>
      </c>
      <c r="H41" s="30">
        <v>0.10100000000000001</v>
      </c>
      <c r="I41" s="30">
        <v>4.1000000000000002E-2</v>
      </c>
      <c r="J41" s="30">
        <v>0</v>
      </c>
      <c r="K41" s="30">
        <v>0</v>
      </c>
      <c r="L41" s="30">
        <v>5.0000000000000001E-3</v>
      </c>
      <c r="M41" s="30">
        <v>0.34899999999999998</v>
      </c>
      <c r="N41" s="30">
        <v>5.8999999999999997E-2</v>
      </c>
      <c r="O41" s="31" t="s">
        <v>3</v>
      </c>
      <c r="P41" s="31" t="s">
        <v>3</v>
      </c>
      <c r="Q41" s="30">
        <v>5.0000000000000001E-3</v>
      </c>
      <c r="R41" s="30">
        <v>98.754999999999995</v>
      </c>
      <c r="S41" s="3">
        <v>92.623294085526311</v>
      </c>
    </row>
    <row r="42" spans="1:19" ht="14.5" customHeight="1" x14ac:dyDescent="0.35">
      <c r="A42" s="46"/>
      <c r="B42" s="55" t="s">
        <v>70</v>
      </c>
      <c r="C42" s="149" t="s">
        <v>1</v>
      </c>
      <c r="D42" s="2">
        <v>41.573</v>
      </c>
      <c r="E42" s="30">
        <v>0.02</v>
      </c>
      <c r="F42" s="30">
        <v>7.41</v>
      </c>
      <c r="G42" s="30">
        <v>50.865000000000002</v>
      </c>
      <c r="H42" s="30">
        <v>0.108</v>
      </c>
      <c r="I42" s="30">
        <v>4.2000000000000003E-2</v>
      </c>
      <c r="J42" s="30">
        <v>1.4E-2</v>
      </c>
      <c r="K42" s="30">
        <v>4.0000000000000001E-3</v>
      </c>
      <c r="L42" s="30">
        <v>0</v>
      </c>
      <c r="M42" s="30">
        <v>0.34899999999999998</v>
      </c>
      <c r="N42" s="30">
        <v>4.8000000000000001E-2</v>
      </c>
      <c r="O42" s="31" t="s">
        <v>3</v>
      </c>
      <c r="P42" s="31" t="s">
        <v>3</v>
      </c>
      <c r="Q42" s="30">
        <v>1.2999999999999999E-2</v>
      </c>
      <c r="R42" s="30">
        <v>100.446</v>
      </c>
      <c r="S42" s="3">
        <v>92.446183678297473</v>
      </c>
    </row>
    <row r="43" spans="1:19" ht="14.5" customHeight="1" x14ac:dyDescent="0.35">
      <c r="A43" s="46"/>
      <c r="B43" s="55" t="s">
        <v>71</v>
      </c>
      <c r="C43" s="149" t="s">
        <v>9</v>
      </c>
      <c r="D43" s="2">
        <v>40.872</v>
      </c>
      <c r="E43" s="30">
        <v>1.6E-2</v>
      </c>
      <c r="F43" s="30">
        <v>7.57</v>
      </c>
      <c r="G43" s="30">
        <v>50.06</v>
      </c>
      <c r="H43" s="30">
        <v>0.113</v>
      </c>
      <c r="I43" s="30">
        <v>3.7999999999999999E-2</v>
      </c>
      <c r="J43" s="30">
        <v>1.6E-2</v>
      </c>
      <c r="K43" s="30">
        <v>5.0000000000000001E-3</v>
      </c>
      <c r="L43" s="30">
        <v>0</v>
      </c>
      <c r="M43" s="30">
        <v>0.377</v>
      </c>
      <c r="N43" s="30">
        <v>4.1000000000000002E-2</v>
      </c>
      <c r="O43" s="31" t="s">
        <v>3</v>
      </c>
      <c r="P43" s="31" t="s">
        <v>3</v>
      </c>
      <c r="Q43" s="30">
        <v>0</v>
      </c>
      <c r="R43" s="30">
        <v>99.108000000000004</v>
      </c>
      <c r="S43" s="3">
        <v>92.181439623238219</v>
      </c>
    </row>
    <row r="44" spans="1:19" ht="14.5" customHeight="1" x14ac:dyDescent="0.35">
      <c r="A44" s="46"/>
      <c r="B44" s="55" t="s">
        <v>72</v>
      </c>
      <c r="C44" s="149" t="s">
        <v>1</v>
      </c>
      <c r="D44" s="2">
        <v>40.792999999999999</v>
      </c>
      <c r="E44" s="30">
        <v>1.9E-2</v>
      </c>
      <c r="F44" s="30">
        <v>7.55</v>
      </c>
      <c r="G44" s="30">
        <v>49.677999999999997</v>
      </c>
      <c r="H44" s="30">
        <v>0.111</v>
      </c>
      <c r="I44" s="30">
        <v>5.1999999999999998E-2</v>
      </c>
      <c r="J44" s="30">
        <v>0.02</v>
      </c>
      <c r="K44" s="30">
        <v>0</v>
      </c>
      <c r="L44" s="30">
        <v>2E-3</v>
      </c>
      <c r="M44" s="30">
        <v>0.36899999999999999</v>
      </c>
      <c r="N44" s="30">
        <v>5.7000000000000002E-2</v>
      </c>
      <c r="O44" s="31" t="s">
        <v>3</v>
      </c>
      <c r="P44" s="31" t="s">
        <v>3</v>
      </c>
      <c r="Q44" s="30">
        <v>3.0000000000000001E-3</v>
      </c>
      <c r="R44" s="30">
        <v>98.653999999999996</v>
      </c>
      <c r="S44" s="3">
        <v>92.145221536815626</v>
      </c>
    </row>
    <row r="45" spans="1:19" ht="14.5" customHeight="1" x14ac:dyDescent="0.35">
      <c r="A45" s="46"/>
      <c r="B45" s="55" t="s">
        <v>73</v>
      </c>
      <c r="C45" s="149" t="s">
        <v>1</v>
      </c>
      <c r="D45" s="2">
        <v>41.768000000000001</v>
      </c>
      <c r="E45" s="30">
        <v>1.9E-2</v>
      </c>
      <c r="F45" s="30">
        <v>7.1130000000000004</v>
      </c>
      <c r="G45" s="30">
        <v>51.198</v>
      </c>
      <c r="H45" s="30">
        <v>0.105</v>
      </c>
      <c r="I45" s="30">
        <v>4.1000000000000002E-2</v>
      </c>
      <c r="J45" s="30">
        <v>2.5000000000000001E-2</v>
      </c>
      <c r="K45" s="30">
        <v>0</v>
      </c>
      <c r="L45" s="30">
        <v>0</v>
      </c>
      <c r="M45" s="30">
        <v>0.35299999999999998</v>
      </c>
      <c r="N45" s="30">
        <v>5.8000000000000003E-2</v>
      </c>
      <c r="O45" s="31" t="s">
        <v>3</v>
      </c>
      <c r="P45" s="31" t="s">
        <v>3</v>
      </c>
      <c r="Q45" s="30">
        <v>3.0000000000000001E-3</v>
      </c>
      <c r="R45" s="30">
        <v>100.68300000000001</v>
      </c>
      <c r="S45" s="3">
        <v>92.770813154807513</v>
      </c>
    </row>
    <row r="46" spans="1:19" ht="14.5" customHeight="1" x14ac:dyDescent="0.35">
      <c r="A46" s="46"/>
      <c r="B46" s="55" t="s">
        <v>74</v>
      </c>
      <c r="C46" s="149" t="s">
        <v>1</v>
      </c>
      <c r="D46" s="2">
        <v>41.31</v>
      </c>
      <c r="E46" s="30">
        <v>1.7999999999999999E-2</v>
      </c>
      <c r="F46" s="30">
        <v>7.37</v>
      </c>
      <c r="G46" s="30">
        <v>50.448</v>
      </c>
      <c r="H46" s="30">
        <v>0.114</v>
      </c>
      <c r="I46" s="30">
        <v>3.5999999999999997E-2</v>
      </c>
      <c r="J46" s="30">
        <v>1.7000000000000001E-2</v>
      </c>
      <c r="K46" s="30">
        <v>2E-3</v>
      </c>
      <c r="L46" s="30">
        <v>3.0000000000000001E-3</v>
      </c>
      <c r="M46" s="30">
        <v>0.35599999999999998</v>
      </c>
      <c r="N46" s="30">
        <v>4.3999999999999997E-2</v>
      </c>
      <c r="O46" s="31" t="s">
        <v>3</v>
      </c>
      <c r="P46" s="31" t="s">
        <v>3</v>
      </c>
      <c r="Q46" s="30">
        <v>8.9999999999999993E-3</v>
      </c>
      <c r="R46" s="30">
        <v>99.727000000000004</v>
      </c>
      <c r="S46" s="3">
        <v>92.426472826910427</v>
      </c>
    </row>
    <row r="47" spans="1:19" ht="14.5" customHeight="1" x14ac:dyDescent="0.35">
      <c r="A47" s="46"/>
      <c r="B47" s="55" t="s">
        <v>75</v>
      </c>
      <c r="C47" s="149" t="s">
        <v>1</v>
      </c>
      <c r="D47" s="2">
        <v>40.573</v>
      </c>
      <c r="E47" s="30">
        <v>1.7000000000000001E-2</v>
      </c>
      <c r="F47" s="30">
        <v>6.9930000000000003</v>
      </c>
      <c r="G47" s="30">
        <v>50.115000000000002</v>
      </c>
      <c r="H47" s="30">
        <v>0.104</v>
      </c>
      <c r="I47" s="30">
        <v>4.4999999999999998E-2</v>
      </c>
      <c r="J47" s="30">
        <v>1.4E-2</v>
      </c>
      <c r="K47" s="30">
        <v>3.0000000000000001E-3</v>
      </c>
      <c r="L47" s="30">
        <v>8.0000000000000002E-3</v>
      </c>
      <c r="M47" s="30">
        <v>0.38600000000000001</v>
      </c>
      <c r="N47" s="30">
        <v>4.2999999999999997E-2</v>
      </c>
      <c r="O47" s="31" t="s">
        <v>3</v>
      </c>
      <c r="P47" s="31" t="s">
        <v>3</v>
      </c>
      <c r="Q47" s="30">
        <v>3.0000000000000001E-3</v>
      </c>
      <c r="R47" s="30">
        <v>98.304000000000002</v>
      </c>
      <c r="S47" s="3">
        <v>92.741479819614312</v>
      </c>
    </row>
    <row r="48" spans="1:19" ht="14.5" customHeight="1" x14ac:dyDescent="0.35">
      <c r="A48" s="46"/>
      <c r="B48" s="55" t="s">
        <v>76</v>
      </c>
      <c r="C48" s="149" t="s">
        <v>1</v>
      </c>
      <c r="D48" s="2">
        <v>40.917000000000002</v>
      </c>
      <c r="E48" s="30">
        <v>1.2E-2</v>
      </c>
      <c r="F48" s="30">
        <v>7.3949999999999996</v>
      </c>
      <c r="G48" s="30">
        <v>50.203000000000003</v>
      </c>
      <c r="H48" s="30">
        <v>0.104</v>
      </c>
      <c r="I48" s="30">
        <v>2.8000000000000001E-2</v>
      </c>
      <c r="J48" s="30">
        <v>1.2E-2</v>
      </c>
      <c r="K48" s="30">
        <v>3.0000000000000001E-3</v>
      </c>
      <c r="L48" s="30">
        <v>6.0000000000000001E-3</v>
      </c>
      <c r="M48" s="30">
        <v>0.38900000000000001</v>
      </c>
      <c r="N48" s="30">
        <v>4.2000000000000003E-2</v>
      </c>
      <c r="O48" s="31" t="s">
        <v>3</v>
      </c>
      <c r="P48" s="31" t="s">
        <v>3</v>
      </c>
      <c r="Q48" s="30">
        <v>0</v>
      </c>
      <c r="R48" s="30">
        <v>99.111000000000004</v>
      </c>
      <c r="S48" s="3">
        <v>92.368487595100063</v>
      </c>
    </row>
    <row r="49" spans="1:19" ht="14.5" customHeight="1" x14ac:dyDescent="0.35">
      <c r="A49" s="46"/>
      <c r="B49" s="55" t="s">
        <v>77</v>
      </c>
      <c r="C49" s="149" t="s">
        <v>1</v>
      </c>
      <c r="D49" s="2">
        <v>41.639000000000003</v>
      </c>
      <c r="E49" s="30">
        <v>1.4999999999999999E-2</v>
      </c>
      <c r="F49" s="30">
        <v>7.0049999999999999</v>
      </c>
      <c r="G49" s="30">
        <v>51.103000000000002</v>
      </c>
      <c r="H49" s="30">
        <v>9.5000000000000001E-2</v>
      </c>
      <c r="I49" s="30">
        <v>2.5999999999999999E-2</v>
      </c>
      <c r="J49" s="30">
        <v>2.3E-2</v>
      </c>
      <c r="K49" s="30">
        <v>5.0000000000000001E-3</v>
      </c>
      <c r="L49" s="30">
        <v>0</v>
      </c>
      <c r="M49" s="30">
        <v>0.38900000000000001</v>
      </c>
      <c r="N49" s="30">
        <v>3.5000000000000003E-2</v>
      </c>
      <c r="O49" s="31" t="s">
        <v>3</v>
      </c>
      <c r="P49" s="31" t="s">
        <v>3</v>
      </c>
      <c r="Q49" s="30">
        <v>5.0000000000000001E-3</v>
      </c>
      <c r="R49" s="30">
        <v>100.34</v>
      </c>
      <c r="S49" s="3">
        <v>92.860450585115586</v>
      </c>
    </row>
    <row r="50" spans="1:19" ht="14.5" customHeight="1" x14ac:dyDescent="0.35">
      <c r="A50" s="46"/>
      <c r="B50" s="55" t="s">
        <v>78</v>
      </c>
      <c r="C50" s="149" t="s">
        <v>1</v>
      </c>
      <c r="D50" s="2">
        <v>40.823</v>
      </c>
      <c r="E50" s="30">
        <v>1.6E-2</v>
      </c>
      <c r="F50" s="30">
        <v>7.11</v>
      </c>
      <c r="G50" s="30">
        <v>50.048000000000002</v>
      </c>
      <c r="H50" s="30">
        <v>0.1</v>
      </c>
      <c r="I50" s="30">
        <v>4.1000000000000002E-2</v>
      </c>
      <c r="J50" s="30">
        <v>2.1000000000000001E-2</v>
      </c>
      <c r="K50" s="30">
        <v>0</v>
      </c>
      <c r="L50" s="30">
        <v>2E-3</v>
      </c>
      <c r="M50" s="30">
        <v>0.374</v>
      </c>
      <c r="N50" s="30">
        <v>5.1999999999999998E-2</v>
      </c>
      <c r="O50" s="31" t="s">
        <v>3</v>
      </c>
      <c r="P50" s="31" t="s">
        <v>3</v>
      </c>
      <c r="Q50" s="30">
        <v>3.0000000000000001E-3</v>
      </c>
      <c r="R50" s="30">
        <v>98.59</v>
      </c>
      <c r="S50" s="3">
        <v>92.619849499358892</v>
      </c>
    </row>
    <row r="51" spans="1:19" ht="14.5" customHeight="1" x14ac:dyDescent="0.35">
      <c r="A51" s="46"/>
      <c r="B51" s="55" t="s">
        <v>79</v>
      </c>
      <c r="C51" s="149" t="s">
        <v>1</v>
      </c>
      <c r="D51" s="2">
        <v>40.643999999999998</v>
      </c>
      <c r="E51" s="30">
        <v>1.0999999999999999E-2</v>
      </c>
      <c r="F51" s="30">
        <v>7.82</v>
      </c>
      <c r="G51" s="30">
        <v>49.7</v>
      </c>
      <c r="H51" s="30">
        <v>0.113</v>
      </c>
      <c r="I51" s="30">
        <v>2.5999999999999999E-2</v>
      </c>
      <c r="J51" s="30">
        <v>1.7999999999999999E-2</v>
      </c>
      <c r="K51" s="30">
        <v>4.0000000000000001E-3</v>
      </c>
      <c r="L51" s="30">
        <v>0</v>
      </c>
      <c r="M51" s="30">
        <v>0.43</v>
      </c>
      <c r="N51" s="30">
        <v>3.3000000000000002E-2</v>
      </c>
      <c r="O51" s="31" t="s">
        <v>3</v>
      </c>
      <c r="P51" s="31" t="s">
        <v>3</v>
      </c>
      <c r="Q51" s="30">
        <v>3.0000000000000001E-3</v>
      </c>
      <c r="R51" s="30">
        <v>98.802000000000007</v>
      </c>
      <c r="S51" s="3">
        <v>91.89041121270705</v>
      </c>
    </row>
    <row r="52" spans="1:19" ht="14.5" customHeight="1" x14ac:dyDescent="0.35">
      <c r="A52" s="46"/>
      <c r="B52" s="55" t="s">
        <v>80</v>
      </c>
      <c r="C52" s="149" t="s">
        <v>1</v>
      </c>
      <c r="D52" s="2">
        <v>40.567999999999998</v>
      </c>
      <c r="E52" s="30">
        <v>1.7000000000000001E-2</v>
      </c>
      <c r="F52" s="30">
        <v>7.5380000000000003</v>
      </c>
      <c r="G52" s="30">
        <v>49.607999999999997</v>
      </c>
      <c r="H52" s="30">
        <v>0.108</v>
      </c>
      <c r="I52" s="30">
        <v>0.04</v>
      </c>
      <c r="J52" s="30">
        <v>1.2999999999999999E-2</v>
      </c>
      <c r="K52" s="30">
        <v>0</v>
      </c>
      <c r="L52" s="30">
        <v>3.0000000000000001E-3</v>
      </c>
      <c r="M52" s="30">
        <v>0.35399999999999998</v>
      </c>
      <c r="N52" s="30">
        <v>5.2999999999999999E-2</v>
      </c>
      <c r="O52" s="31" t="s">
        <v>3</v>
      </c>
      <c r="P52" s="31" t="s">
        <v>3</v>
      </c>
      <c r="Q52" s="30">
        <v>0</v>
      </c>
      <c r="R52" s="30">
        <v>98.302000000000007</v>
      </c>
      <c r="S52" s="3">
        <v>92.146528586705855</v>
      </c>
    </row>
    <row r="53" spans="1:19" ht="14.5" customHeight="1" x14ac:dyDescent="0.35">
      <c r="A53" s="46"/>
      <c r="B53" s="55" t="s">
        <v>81</v>
      </c>
      <c r="C53" s="149" t="s">
        <v>1</v>
      </c>
      <c r="D53" s="2">
        <v>40.421999999999997</v>
      </c>
      <c r="E53" s="30">
        <v>1.2999999999999999E-2</v>
      </c>
      <c r="F53" s="30">
        <v>7.47</v>
      </c>
      <c r="G53" s="30">
        <v>49.527999999999999</v>
      </c>
      <c r="H53" s="30">
        <v>9.6000000000000002E-2</v>
      </c>
      <c r="I53" s="30">
        <v>3.6999999999999998E-2</v>
      </c>
      <c r="J53" s="30">
        <v>0.01</v>
      </c>
      <c r="K53" s="30">
        <v>4.0000000000000001E-3</v>
      </c>
      <c r="L53" s="30">
        <v>0</v>
      </c>
      <c r="M53" s="30">
        <v>0.35599999999999998</v>
      </c>
      <c r="N53" s="30">
        <v>0.05</v>
      </c>
      <c r="O53" s="31" t="s">
        <v>3</v>
      </c>
      <c r="P53" s="31" t="s">
        <v>3</v>
      </c>
      <c r="Q53" s="30">
        <v>3.0000000000000001E-3</v>
      </c>
      <c r="R53" s="30">
        <v>97.989000000000004</v>
      </c>
      <c r="S53" s="3">
        <v>92.200258273608654</v>
      </c>
    </row>
    <row r="54" spans="1:19" ht="14.5" customHeight="1" x14ac:dyDescent="0.35">
      <c r="A54" s="46"/>
      <c r="B54" s="55" t="s">
        <v>82</v>
      </c>
      <c r="C54" s="149" t="s">
        <v>1</v>
      </c>
      <c r="D54" s="2">
        <v>40.418999999999997</v>
      </c>
      <c r="E54" s="30">
        <v>2.5000000000000001E-2</v>
      </c>
      <c r="F54" s="30">
        <v>7.1180000000000003</v>
      </c>
      <c r="G54" s="30">
        <v>49.622999999999998</v>
      </c>
      <c r="H54" s="30">
        <v>0.107</v>
      </c>
      <c r="I54" s="30">
        <v>4.7E-2</v>
      </c>
      <c r="J54" s="30">
        <v>1.4E-2</v>
      </c>
      <c r="K54" s="30">
        <v>3.0000000000000001E-3</v>
      </c>
      <c r="L54" s="30">
        <v>3.0000000000000001E-3</v>
      </c>
      <c r="M54" s="30">
        <v>0.34399999999999997</v>
      </c>
      <c r="N54" s="30">
        <v>5.8000000000000003E-2</v>
      </c>
      <c r="O54" s="31" t="s">
        <v>3</v>
      </c>
      <c r="P54" s="31" t="s">
        <v>3</v>
      </c>
      <c r="Q54" s="30">
        <v>8.0000000000000002E-3</v>
      </c>
      <c r="R54" s="30">
        <v>97.769000000000005</v>
      </c>
      <c r="S54" s="3">
        <v>92.553596901274744</v>
      </c>
    </row>
    <row r="55" spans="1:19" ht="14.5" customHeight="1" x14ac:dyDescent="0.35">
      <c r="A55" s="50"/>
      <c r="B55" s="56" t="s">
        <v>83</v>
      </c>
      <c r="C55" s="150" t="s">
        <v>1</v>
      </c>
      <c r="D55" s="9">
        <v>40.664000000000001</v>
      </c>
      <c r="E55" s="10">
        <v>1.2E-2</v>
      </c>
      <c r="F55" s="10">
        <v>7.5650000000000004</v>
      </c>
      <c r="G55" s="10">
        <v>49.79</v>
      </c>
      <c r="H55" s="10">
        <v>0.111</v>
      </c>
      <c r="I55" s="10">
        <v>2.3E-2</v>
      </c>
      <c r="J55" s="10">
        <v>2.1999999999999999E-2</v>
      </c>
      <c r="K55" s="10">
        <v>3.0000000000000001E-3</v>
      </c>
      <c r="L55" s="10">
        <v>3.0000000000000001E-3</v>
      </c>
      <c r="M55" s="10">
        <v>0.33100000000000002</v>
      </c>
      <c r="N55" s="10">
        <v>3.4000000000000002E-2</v>
      </c>
      <c r="O55" s="11" t="s">
        <v>3</v>
      </c>
      <c r="P55" s="11" t="s">
        <v>3</v>
      </c>
      <c r="Q55" s="10">
        <v>0</v>
      </c>
      <c r="R55" s="10">
        <v>98.558000000000007</v>
      </c>
      <c r="S55" s="26">
        <v>92.14715524198273</v>
      </c>
    </row>
    <row r="56" spans="1:19" ht="14.5" customHeight="1" x14ac:dyDescent="0.35">
      <c r="A56" s="23" t="s">
        <v>103</v>
      </c>
      <c r="B56" s="54" t="s">
        <v>85</v>
      </c>
      <c r="C56" s="149" t="s">
        <v>1</v>
      </c>
      <c r="D56" s="2">
        <v>40.700000000000003</v>
      </c>
      <c r="E56" s="30">
        <v>0.02</v>
      </c>
      <c r="F56" s="30">
        <v>7.23</v>
      </c>
      <c r="G56" s="30">
        <v>51.3</v>
      </c>
      <c r="H56" s="30">
        <v>0.08</v>
      </c>
      <c r="I56" s="30">
        <v>0.06</v>
      </c>
      <c r="J56" s="31" t="s">
        <v>3</v>
      </c>
      <c r="K56" s="31" t="s">
        <v>3</v>
      </c>
      <c r="L56" s="31" t="s">
        <v>3</v>
      </c>
      <c r="M56" s="30">
        <v>0.33</v>
      </c>
      <c r="N56" s="30">
        <v>0.08</v>
      </c>
      <c r="O56" s="31" t="s">
        <v>3</v>
      </c>
      <c r="P56" s="31" t="s">
        <v>3</v>
      </c>
      <c r="Q56" s="31" t="s">
        <v>3</v>
      </c>
      <c r="R56" s="30">
        <v>99.8</v>
      </c>
      <c r="S56" s="3">
        <v>92.674153201413816</v>
      </c>
    </row>
    <row r="57" spans="1:19" ht="14.5" customHeight="1" x14ac:dyDescent="0.35">
      <c r="A57" s="46"/>
      <c r="B57" s="55" t="s">
        <v>86</v>
      </c>
      <c r="C57" s="149" t="s">
        <v>1</v>
      </c>
      <c r="D57" s="2">
        <v>41.2</v>
      </c>
      <c r="E57" s="30" t="s">
        <v>2</v>
      </c>
      <c r="F57" s="30">
        <v>7.06</v>
      </c>
      <c r="G57" s="30">
        <v>51.6</v>
      </c>
      <c r="H57" s="30">
        <v>0.06</v>
      </c>
      <c r="I57" s="30" t="s">
        <v>4</v>
      </c>
      <c r="J57" s="31" t="s">
        <v>3</v>
      </c>
      <c r="K57" s="31" t="s">
        <v>3</v>
      </c>
      <c r="L57" s="31" t="s">
        <v>3</v>
      </c>
      <c r="M57" s="30">
        <v>0.34</v>
      </c>
      <c r="N57" s="30">
        <v>0.12</v>
      </c>
      <c r="O57" s="31" t="s">
        <v>3</v>
      </c>
      <c r="P57" s="31" t="s">
        <v>3</v>
      </c>
      <c r="Q57" s="31" t="s">
        <v>3</v>
      </c>
      <c r="R57" s="30">
        <v>100.43</v>
      </c>
      <c r="S57" s="3">
        <v>92.872756312785285</v>
      </c>
    </row>
    <row r="58" spans="1:19" ht="14.5" customHeight="1" x14ac:dyDescent="0.35">
      <c r="A58" s="46"/>
      <c r="B58" s="55" t="s">
        <v>87</v>
      </c>
      <c r="C58" s="149" t="s">
        <v>1</v>
      </c>
      <c r="D58" s="2" t="s">
        <v>3</v>
      </c>
      <c r="E58" s="30" t="s">
        <v>3</v>
      </c>
      <c r="F58" s="30" t="s">
        <v>3</v>
      </c>
      <c r="G58" s="30" t="s">
        <v>3</v>
      </c>
      <c r="H58" s="30" t="s">
        <v>3</v>
      </c>
      <c r="I58" s="30" t="s">
        <v>3</v>
      </c>
      <c r="J58" s="30" t="s">
        <v>3</v>
      </c>
      <c r="K58" s="30" t="s">
        <v>3</v>
      </c>
      <c r="L58" s="30" t="s">
        <v>3</v>
      </c>
      <c r="M58" s="30" t="s">
        <v>3</v>
      </c>
      <c r="N58" s="30" t="s">
        <v>3</v>
      </c>
      <c r="O58" s="31" t="s">
        <v>3</v>
      </c>
      <c r="P58" s="31" t="s">
        <v>3</v>
      </c>
      <c r="Q58" s="31" t="s">
        <v>3</v>
      </c>
      <c r="R58" s="30" t="s">
        <v>3</v>
      </c>
      <c r="S58" s="3" t="s">
        <v>3</v>
      </c>
    </row>
    <row r="59" spans="1:19" ht="14.5" customHeight="1" x14ac:dyDescent="0.35">
      <c r="A59" s="46"/>
      <c r="B59" s="55" t="s">
        <v>88</v>
      </c>
      <c r="C59" s="149" t="s">
        <v>1</v>
      </c>
      <c r="D59" s="2">
        <v>40.299999999999997</v>
      </c>
      <c r="E59" s="30" t="s">
        <v>2</v>
      </c>
      <c r="F59" s="30">
        <v>8.3000000000000007</v>
      </c>
      <c r="G59" s="30">
        <v>50.3</v>
      </c>
      <c r="H59" s="30">
        <v>0.15</v>
      </c>
      <c r="I59" s="30">
        <v>0.09</v>
      </c>
      <c r="J59" s="31" t="s">
        <v>3</v>
      </c>
      <c r="K59" s="31" t="s">
        <v>3</v>
      </c>
      <c r="L59" s="31" t="s">
        <v>3</v>
      </c>
      <c r="M59" s="30">
        <v>0.41</v>
      </c>
      <c r="N59" s="30">
        <v>7.0000000000000007E-2</v>
      </c>
      <c r="O59" s="31" t="s">
        <v>3</v>
      </c>
      <c r="P59" s="31" t="s">
        <v>3</v>
      </c>
      <c r="Q59" s="31" t="s">
        <v>3</v>
      </c>
      <c r="R59" s="30">
        <v>99.64</v>
      </c>
      <c r="S59" s="3">
        <v>91.528778322141449</v>
      </c>
    </row>
    <row r="60" spans="1:19" ht="14.5" customHeight="1" x14ac:dyDescent="0.35">
      <c r="A60" s="46"/>
      <c r="B60" s="55" t="s">
        <v>89</v>
      </c>
      <c r="C60" s="149" t="s">
        <v>1</v>
      </c>
      <c r="D60" s="2" t="s">
        <v>3</v>
      </c>
      <c r="E60" s="30" t="s">
        <v>3</v>
      </c>
      <c r="F60" s="30" t="s">
        <v>3</v>
      </c>
      <c r="G60" s="30" t="s">
        <v>3</v>
      </c>
      <c r="H60" s="30" t="s">
        <v>3</v>
      </c>
      <c r="I60" s="30" t="s">
        <v>3</v>
      </c>
      <c r="J60" s="31" t="s">
        <v>3</v>
      </c>
      <c r="K60" s="31" t="s">
        <v>3</v>
      </c>
      <c r="L60" s="31" t="s">
        <v>3</v>
      </c>
      <c r="M60" s="30" t="s">
        <v>3</v>
      </c>
      <c r="N60" s="30" t="s">
        <v>3</v>
      </c>
      <c r="O60" s="31" t="s">
        <v>3</v>
      </c>
      <c r="P60" s="31" t="s">
        <v>3</v>
      </c>
      <c r="Q60" s="31" t="s">
        <v>3</v>
      </c>
      <c r="R60" s="30" t="s">
        <v>3</v>
      </c>
      <c r="S60" s="3" t="s">
        <v>3</v>
      </c>
    </row>
    <row r="61" spans="1:19" ht="14.5" customHeight="1" x14ac:dyDescent="0.35">
      <c r="A61" s="46"/>
      <c r="B61" s="55" t="s">
        <v>90</v>
      </c>
      <c r="C61" s="149" t="s">
        <v>1</v>
      </c>
      <c r="D61" s="2">
        <v>41.3</v>
      </c>
      <c r="E61" s="30">
        <v>0.02</v>
      </c>
      <c r="F61" s="30">
        <v>7.45</v>
      </c>
      <c r="G61" s="30">
        <v>51.1</v>
      </c>
      <c r="H61" s="30">
        <v>0.12</v>
      </c>
      <c r="I61" s="30">
        <v>0.03</v>
      </c>
      <c r="J61" s="31" t="s">
        <v>3</v>
      </c>
      <c r="K61" s="31" t="s">
        <v>3</v>
      </c>
      <c r="L61" s="31" t="s">
        <v>3</v>
      </c>
      <c r="M61" s="30">
        <v>0.34</v>
      </c>
      <c r="N61" s="30">
        <v>7.0000000000000007E-2</v>
      </c>
      <c r="O61" s="31" t="s">
        <v>3</v>
      </c>
      <c r="P61" s="31" t="s">
        <v>3</v>
      </c>
      <c r="Q61" s="31" t="s">
        <v>3</v>
      </c>
      <c r="R61" s="30">
        <v>100.43</v>
      </c>
      <c r="S61" s="3">
        <v>92.440775775032293</v>
      </c>
    </row>
    <row r="62" spans="1:19" ht="14.5" customHeight="1" x14ac:dyDescent="0.35">
      <c r="A62" s="46"/>
      <c r="B62" s="55" t="s">
        <v>91</v>
      </c>
      <c r="C62" s="149" t="s">
        <v>61</v>
      </c>
      <c r="D62" s="2">
        <v>41.2</v>
      </c>
      <c r="E62" s="30">
        <v>0.02</v>
      </c>
      <c r="F62" s="30">
        <v>7.76</v>
      </c>
      <c r="G62" s="30">
        <v>50.5</v>
      </c>
      <c r="H62" s="30">
        <v>0.1</v>
      </c>
      <c r="I62" s="30">
        <v>0.1</v>
      </c>
      <c r="J62" s="31" t="s">
        <v>3</v>
      </c>
      <c r="K62" s="31" t="s">
        <v>3</v>
      </c>
      <c r="L62" s="31" t="s">
        <v>3</v>
      </c>
      <c r="M62" s="30">
        <v>0.38</v>
      </c>
      <c r="N62" s="30">
        <v>0.06</v>
      </c>
      <c r="O62" s="31" t="s">
        <v>3</v>
      </c>
      <c r="P62" s="31" t="s">
        <v>3</v>
      </c>
      <c r="Q62" s="31" t="s">
        <v>3</v>
      </c>
      <c r="R62" s="30">
        <v>100.12</v>
      </c>
      <c r="S62" s="3">
        <v>92.065063193436032</v>
      </c>
    </row>
    <row r="63" spans="1:19" ht="14.5" customHeight="1" x14ac:dyDescent="0.35">
      <c r="A63" s="46"/>
      <c r="B63" s="55" t="s">
        <v>92</v>
      </c>
      <c r="C63" s="149" t="s">
        <v>61</v>
      </c>
      <c r="D63" s="2" t="s">
        <v>3</v>
      </c>
      <c r="E63" s="30" t="s">
        <v>3</v>
      </c>
      <c r="F63" s="30" t="s">
        <v>3</v>
      </c>
      <c r="G63" s="30" t="s">
        <v>3</v>
      </c>
      <c r="H63" s="30" t="s">
        <v>3</v>
      </c>
      <c r="I63" s="30" t="s">
        <v>3</v>
      </c>
      <c r="J63" s="30" t="s">
        <v>3</v>
      </c>
      <c r="K63" s="30" t="s">
        <v>3</v>
      </c>
      <c r="L63" s="30" t="s">
        <v>3</v>
      </c>
      <c r="M63" s="30" t="s">
        <v>3</v>
      </c>
      <c r="N63" s="30" t="s">
        <v>3</v>
      </c>
      <c r="O63" s="31" t="s">
        <v>3</v>
      </c>
      <c r="P63" s="31" t="s">
        <v>3</v>
      </c>
      <c r="Q63" s="31" t="s">
        <v>3</v>
      </c>
      <c r="R63" s="30" t="s">
        <v>3</v>
      </c>
      <c r="S63" s="3" t="s">
        <v>3</v>
      </c>
    </row>
    <row r="64" spans="1:19" ht="14.5" customHeight="1" x14ac:dyDescent="0.35">
      <c r="A64" s="46"/>
      <c r="B64" s="55" t="s">
        <v>93</v>
      </c>
      <c r="C64" s="149" t="s">
        <v>1</v>
      </c>
      <c r="D64" s="2">
        <v>39.700000000000003</v>
      </c>
      <c r="E64" s="30" t="s">
        <v>2</v>
      </c>
      <c r="F64" s="30">
        <v>8.1</v>
      </c>
      <c r="G64" s="30">
        <v>50.9</v>
      </c>
      <c r="H64" s="30">
        <v>0.1</v>
      </c>
      <c r="I64" s="30">
        <v>0.05</v>
      </c>
      <c r="J64" s="31" t="s">
        <v>3</v>
      </c>
      <c r="K64" s="31" t="s">
        <v>3</v>
      </c>
      <c r="L64" s="31" t="s">
        <v>3</v>
      </c>
      <c r="M64" s="30">
        <v>0.36</v>
      </c>
      <c r="N64" s="30">
        <v>0.08</v>
      </c>
      <c r="O64" s="31" t="s">
        <v>3</v>
      </c>
      <c r="P64" s="31" t="s">
        <v>3</v>
      </c>
      <c r="Q64" s="31" t="s">
        <v>3</v>
      </c>
      <c r="R64" s="30">
        <v>99.31</v>
      </c>
      <c r="S64" s="3">
        <v>91.805642892914562</v>
      </c>
    </row>
    <row r="65" spans="1:19" ht="14.5" customHeight="1" x14ac:dyDescent="0.35">
      <c r="A65" s="46"/>
      <c r="B65" s="55" t="s">
        <v>94</v>
      </c>
      <c r="C65" s="149" t="s">
        <v>1</v>
      </c>
      <c r="D65" s="4" t="s">
        <v>3</v>
      </c>
      <c r="E65" s="31" t="s">
        <v>3</v>
      </c>
      <c r="F65" s="31" t="s">
        <v>3</v>
      </c>
      <c r="G65" s="31" t="s">
        <v>3</v>
      </c>
      <c r="H65" s="31" t="s">
        <v>3</v>
      </c>
      <c r="I65" s="31" t="s">
        <v>3</v>
      </c>
      <c r="J65" s="31" t="s">
        <v>3</v>
      </c>
      <c r="K65" s="31" t="s">
        <v>3</v>
      </c>
      <c r="L65" s="31" t="s">
        <v>3</v>
      </c>
      <c r="M65" s="31" t="s">
        <v>3</v>
      </c>
      <c r="N65" s="31" t="s">
        <v>3</v>
      </c>
      <c r="O65" s="31" t="s">
        <v>3</v>
      </c>
      <c r="P65" s="31" t="s">
        <v>3</v>
      </c>
      <c r="Q65" s="31" t="s">
        <v>3</v>
      </c>
      <c r="R65" s="31" t="s">
        <v>3</v>
      </c>
      <c r="S65" s="3" t="s">
        <v>3</v>
      </c>
    </row>
    <row r="66" spans="1:19" ht="14.5" customHeight="1" x14ac:dyDescent="0.35">
      <c r="A66" s="46"/>
      <c r="B66" s="55" t="s">
        <v>95</v>
      </c>
      <c r="C66" s="149" t="s">
        <v>61</v>
      </c>
      <c r="D66" s="4" t="s">
        <v>3</v>
      </c>
      <c r="E66" s="31" t="s">
        <v>3</v>
      </c>
      <c r="F66" s="31" t="s">
        <v>3</v>
      </c>
      <c r="G66" s="31" t="s">
        <v>3</v>
      </c>
      <c r="H66" s="31" t="s">
        <v>3</v>
      </c>
      <c r="I66" s="31" t="s">
        <v>3</v>
      </c>
      <c r="J66" s="31" t="s">
        <v>3</v>
      </c>
      <c r="K66" s="31" t="s">
        <v>3</v>
      </c>
      <c r="L66" s="31" t="s">
        <v>3</v>
      </c>
      <c r="M66" s="31" t="s">
        <v>3</v>
      </c>
      <c r="N66" s="31" t="s">
        <v>3</v>
      </c>
      <c r="O66" s="31" t="s">
        <v>3</v>
      </c>
      <c r="P66" s="31" t="s">
        <v>3</v>
      </c>
      <c r="Q66" s="31" t="s">
        <v>3</v>
      </c>
      <c r="R66" s="31" t="s">
        <v>3</v>
      </c>
      <c r="S66" s="3" t="s">
        <v>3</v>
      </c>
    </row>
    <row r="67" spans="1:19" ht="14.5" customHeight="1" x14ac:dyDescent="0.35">
      <c r="A67" s="46"/>
      <c r="B67" s="55" t="s">
        <v>96</v>
      </c>
      <c r="C67" s="149" t="s">
        <v>61</v>
      </c>
      <c r="D67" s="4" t="s">
        <v>3</v>
      </c>
      <c r="E67" s="31" t="s">
        <v>3</v>
      </c>
      <c r="F67" s="31" t="s">
        <v>3</v>
      </c>
      <c r="G67" s="31" t="s">
        <v>3</v>
      </c>
      <c r="H67" s="31" t="s">
        <v>3</v>
      </c>
      <c r="I67" s="31" t="s">
        <v>3</v>
      </c>
      <c r="J67" s="31" t="s">
        <v>3</v>
      </c>
      <c r="K67" s="31" t="s">
        <v>3</v>
      </c>
      <c r="L67" s="31" t="s">
        <v>3</v>
      </c>
      <c r="M67" s="31" t="s">
        <v>3</v>
      </c>
      <c r="N67" s="31" t="s">
        <v>3</v>
      </c>
      <c r="O67" s="31" t="s">
        <v>3</v>
      </c>
      <c r="P67" s="31" t="s">
        <v>3</v>
      </c>
      <c r="Q67" s="31" t="s">
        <v>3</v>
      </c>
      <c r="R67" s="31" t="s">
        <v>3</v>
      </c>
      <c r="S67" s="3" t="s">
        <v>3</v>
      </c>
    </row>
    <row r="68" spans="1:19" ht="14.5" customHeight="1" x14ac:dyDescent="0.35">
      <c r="A68" s="46"/>
      <c r="B68" s="55" t="s">
        <v>97</v>
      </c>
      <c r="C68" s="149" t="s">
        <v>61</v>
      </c>
      <c r="D68" s="2">
        <v>40.5</v>
      </c>
      <c r="E68" s="30" t="s">
        <v>2</v>
      </c>
      <c r="F68" s="30">
        <v>9.5500000000000007</v>
      </c>
      <c r="G68" s="30">
        <v>49.7</v>
      </c>
      <c r="H68" s="30">
        <v>0.1</v>
      </c>
      <c r="I68" s="30">
        <v>0.11</v>
      </c>
      <c r="J68" s="31" t="s">
        <v>3</v>
      </c>
      <c r="K68" s="31" t="s">
        <v>3</v>
      </c>
      <c r="L68" s="31" t="s">
        <v>3</v>
      </c>
      <c r="M68" s="30">
        <v>0.38</v>
      </c>
      <c r="N68" s="30">
        <v>0.09</v>
      </c>
      <c r="O68" s="31" t="s">
        <v>3</v>
      </c>
      <c r="P68" s="31" t="s">
        <v>3</v>
      </c>
      <c r="Q68" s="31" t="s">
        <v>3</v>
      </c>
      <c r="R68" s="30">
        <v>100.45</v>
      </c>
      <c r="S68" s="3">
        <v>90.270892686959186</v>
      </c>
    </row>
    <row r="69" spans="1:19" ht="14.5" customHeight="1" x14ac:dyDescent="0.35">
      <c r="A69" s="46"/>
      <c r="B69" s="55" t="s">
        <v>98</v>
      </c>
      <c r="C69" s="149" t="s">
        <v>61</v>
      </c>
      <c r="D69" s="2">
        <v>40.700000000000003</v>
      </c>
      <c r="E69" s="30">
        <v>0.02</v>
      </c>
      <c r="F69" s="30">
        <v>8.5</v>
      </c>
      <c r="G69" s="30">
        <v>50.1</v>
      </c>
      <c r="H69" s="30">
        <v>0.15</v>
      </c>
      <c r="I69" s="30">
        <v>0.09</v>
      </c>
      <c r="J69" s="31" t="s">
        <v>3</v>
      </c>
      <c r="K69" s="31" t="s">
        <v>3</v>
      </c>
      <c r="L69" s="31" t="s">
        <v>3</v>
      </c>
      <c r="M69" s="30">
        <v>0.44</v>
      </c>
      <c r="N69" s="30">
        <v>0.05</v>
      </c>
      <c r="O69" s="31" t="s">
        <v>3</v>
      </c>
      <c r="P69" s="31" t="s">
        <v>3</v>
      </c>
      <c r="Q69" s="31" t="s">
        <v>3</v>
      </c>
      <c r="R69" s="30">
        <v>100.05</v>
      </c>
      <c r="S69" s="3">
        <v>91.310766608281853</v>
      </c>
    </row>
    <row r="70" spans="1:19" ht="14.5" customHeight="1" x14ac:dyDescent="0.35">
      <c r="A70" s="46"/>
      <c r="B70" s="55" t="s">
        <v>99</v>
      </c>
      <c r="C70" s="149" t="s">
        <v>61</v>
      </c>
      <c r="D70" s="2" t="s">
        <v>3</v>
      </c>
      <c r="E70" s="30" t="s">
        <v>3</v>
      </c>
      <c r="F70" s="30" t="s">
        <v>3</v>
      </c>
      <c r="G70" s="30" t="s">
        <v>3</v>
      </c>
      <c r="H70" s="30" t="s">
        <v>3</v>
      </c>
      <c r="I70" s="30" t="s">
        <v>3</v>
      </c>
      <c r="J70" s="31" t="s">
        <v>3</v>
      </c>
      <c r="K70" s="31" t="s">
        <v>3</v>
      </c>
      <c r="L70" s="31" t="s">
        <v>3</v>
      </c>
      <c r="M70" s="30" t="s">
        <v>3</v>
      </c>
      <c r="N70" s="30" t="s">
        <v>3</v>
      </c>
      <c r="O70" s="31" t="s">
        <v>3</v>
      </c>
      <c r="P70" s="31" t="s">
        <v>3</v>
      </c>
      <c r="Q70" s="31" t="s">
        <v>3</v>
      </c>
      <c r="R70" s="30" t="s">
        <v>3</v>
      </c>
      <c r="S70" s="3" t="s">
        <v>3</v>
      </c>
    </row>
    <row r="71" spans="1:19" ht="14.5" customHeight="1" x14ac:dyDescent="0.35">
      <c r="A71" s="46"/>
      <c r="B71" s="55" t="s">
        <v>100</v>
      </c>
      <c r="C71" s="149" t="s">
        <v>61</v>
      </c>
      <c r="D71" s="2" t="s">
        <v>3</v>
      </c>
      <c r="E71" s="30" t="s">
        <v>3</v>
      </c>
      <c r="F71" s="30" t="s">
        <v>3</v>
      </c>
      <c r="G71" s="30" t="s">
        <v>3</v>
      </c>
      <c r="H71" s="30" t="s">
        <v>3</v>
      </c>
      <c r="I71" s="30" t="s">
        <v>3</v>
      </c>
      <c r="J71" s="31" t="s">
        <v>3</v>
      </c>
      <c r="K71" s="31" t="s">
        <v>3</v>
      </c>
      <c r="L71" s="31" t="s">
        <v>3</v>
      </c>
      <c r="M71" s="30" t="s">
        <v>3</v>
      </c>
      <c r="N71" s="30" t="s">
        <v>3</v>
      </c>
      <c r="O71" s="31" t="s">
        <v>3</v>
      </c>
      <c r="P71" s="31" t="s">
        <v>3</v>
      </c>
      <c r="Q71" s="31" t="s">
        <v>3</v>
      </c>
      <c r="R71" s="30" t="s">
        <v>3</v>
      </c>
      <c r="S71" s="3" t="s">
        <v>3</v>
      </c>
    </row>
    <row r="72" spans="1:19" ht="14.5" customHeight="1" x14ac:dyDescent="0.35">
      <c r="A72" s="46"/>
      <c r="B72" s="55" t="s">
        <v>101</v>
      </c>
      <c r="C72" s="149" t="s">
        <v>61</v>
      </c>
      <c r="D72" s="2" t="s">
        <v>3</v>
      </c>
      <c r="E72" s="30" t="s">
        <v>3</v>
      </c>
      <c r="F72" s="30" t="s">
        <v>3</v>
      </c>
      <c r="G72" s="30" t="s">
        <v>3</v>
      </c>
      <c r="H72" s="30" t="s">
        <v>3</v>
      </c>
      <c r="I72" s="30" t="s">
        <v>3</v>
      </c>
      <c r="J72" s="31" t="s">
        <v>3</v>
      </c>
      <c r="K72" s="31" t="s">
        <v>3</v>
      </c>
      <c r="L72" s="31" t="s">
        <v>3</v>
      </c>
      <c r="M72" s="30" t="s">
        <v>3</v>
      </c>
      <c r="N72" s="30" t="s">
        <v>3</v>
      </c>
      <c r="O72" s="31" t="s">
        <v>3</v>
      </c>
      <c r="P72" s="31" t="s">
        <v>3</v>
      </c>
      <c r="Q72" s="31" t="s">
        <v>3</v>
      </c>
      <c r="R72" s="30" t="s">
        <v>3</v>
      </c>
      <c r="S72" s="3" t="s">
        <v>3</v>
      </c>
    </row>
    <row r="73" spans="1:19" ht="14.5" customHeight="1" x14ac:dyDescent="0.35">
      <c r="A73" s="50"/>
      <c r="B73" s="56" t="s">
        <v>102</v>
      </c>
      <c r="C73" s="150" t="s">
        <v>61</v>
      </c>
      <c r="D73" s="25" t="s">
        <v>3</v>
      </c>
      <c r="E73" s="11" t="s">
        <v>3</v>
      </c>
      <c r="F73" s="11" t="s">
        <v>3</v>
      </c>
      <c r="G73" s="11" t="s">
        <v>3</v>
      </c>
      <c r="H73" s="11" t="s">
        <v>3</v>
      </c>
      <c r="I73" s="11" t="s">
        <v>3</v>
      </c>
      <c r="J73" s="11" t="s">
        <v>3</v>
      </c>
      <c r="K73" s="11" t="s">
        <v>3</v>
      </c>
      <c r="L73" s="11" t="s">
        <v>3</v>
      </c>
      <c r="M73" s="11" t="s">
        <v>3</v>
      </c>
      <c r="N73" s="11" t="s">
        <v>3</v>
      </c>
      <c r="O73" s="11" t="s">
        <v>3</v>
      </c>
      <c r="P73" s="11" t="s">
        <v>3</v>
      </c>
      <c r="Q73" s="11" t="s">
        <v>3</v>
      </c>
      <c r="R73" s="11" t="s">
        <v>3</v>
      </c>
      <c r="S73" s="26" t="s">
        <v>3</v>
      </c>
    </row>
    <row r="74" spans="1:19" ht="14.5" customHeight="1" x14ac:dyDescent="0.35">
      <c r="A74" s="23" t="s">
        <v>142</v>
      </c>
      <c r="B74" s="54" t="s">
        <v>104</v>
      </c>
      <c r="C74" s="149" t="s">
        <v>1</v>
      </c>
      <c r="D74" s="4" t="s">
        <v>3</v>
      </c>
      <c r="E74" s="31" t="s">
        <v>3</v>
      </c>
      <c r="F74" s="31" t="s">
        <v>3</v>
      </c>
      <c r="G74" s="31" t="s">
        <v>3</v>
      </c>
      <c r="H74" s="31" t="s">
        <v>3</v>
      </c>
      <c r="I74" s="31" t="s">
        <v>3</v>
      </c>
      <c r="J74" s="31" t="s">
        <v>3</v>
      </c>
      <c r="K74" s="31" t="s">
        <v>3</v>
      </c>
      <c r="L74" s="31" t="s">
        <v>3</v>
      </c>
      <c r="M74" s="31" t="s">
        <v>3</v>
      </c>
      <c r="N74" s="31" t="s">
        <v>3</v>
      </c>
      <c r="O74" s="31" t="s">
        <v>3</v>
      </c>
      <c r="P74" s="31" t="s">
        <v>3</v>
      </c>
      <c r="Q74" s="31" t="s">
        <v>3</v>
      </c>
      <c r="R74" s="31" t="s">
        <v>3</v>
      </c>
      <c r="S74" s="3" t="s">
        <v>3</v>
      </c>
    </row>
    <row r="75" spans="1:19" ht="14.5" customHeight="1" x14ac:dyDescent="0.35">
      <c r="A75" s="46"/>
      <c r="B75" s="55" t="s">
        <v>105</v>
      </c>
      <c r="C75" s="149" t="s">
        <v>1</v>
      </c>
      <c r="D75" s="4" t="s">
        <v>3</v>
      </c>
      <c r="E75" s="31" t="s">
        <v>3</v>
      </c>
      <c r="F75" s="31" t="s">
        <v>3</v>
      </c>
      <c r="G75" s="31" t="s">
        <v>3</v>
      </c>
      <c r="H75" s="31" t="s">
        <v>3</v>
      </c>
      <c r="I75" s="31" t="s">
        <v>3</v>
      </c>
      <c r="J75" s="31" t="s">
        <v>3</v>
      </c>
      <c r="K75" s="31" t="s">
        <v>3</v>
      </c>
      <c r="L75" s="31" t="s">
        <v>3</v>
      </c>
      <c r="M75" s="31" t="s">
        <v>3</v>
      </c>
      <c r="N75" s="31" t="s">
        <v>3</v>
      </c>
      <c r="O75" s="31" t="s">
        <v>3</v>
      </c>
      <c r="P75" s="31" t="s">
        <v>3</v>
      </c>
      <c r="Q75" s="31" t="s">
        <v>3</v>
      </c>
      <c r="R75" s="31" t="s">
        <v>3</v>
      </c>
      <c r="S75" s="3" t="s">
        <v>3</v>
      </c>
    </row>
    <row r="76" spans="1:19" ht="14.5" customHeight="1" x14ac:dyDescent="0.35">
      <c r="A76" s="46"/>
      <c r="B76" s="55" t="s">
        <v>106</v>
      </c>
      <c r="C76" s="149" t="s">
        <v>1</v>
      </c>
      <c r="D76" s="4" t="s">
        <v>3</v>
      </c>
      <c r="E76" s="31" t="s">
        <v>3</v>
      </c>
      <c r="F76" s="31" t="s">
        <v>3</v>
      </c>
      <c r="G76" s="31" t="s">
        <v>3</v>
      </c>
      <c r="H76" s="31" t="s">
        <v>3</v>
      </c>
      <c r="I76" s="31" t="s">
        <v>3</v>
      </c>
      <c r="J76" s="31" t="s">
        <v>3</v>
      </c>
      <c r="K76" s="31" t="s">
        <v>3</v>
      </c>
      <c r="L76" s="31" t="s">
        <v>3</v>
      </c>
      <c r="M76" s="31" t="s">
        <v>3</v>
      </c>
      <c r="N76" s="31" t="s">
        <v>3</v>
      </c>
      <c r="O76" s="31" t="s">
        <v>3</v>
      </c>
      <c r="P76" s="31" t="s">
        <v>3</v>
      </c>
      <c r="Q76" s="31" t="s">
        <v>3</v>
      </c>
      <c r="R76" s="31" t="s">
        <v>3</v>
      </c>
      <c r="S76" s="3" t="s">
        <v>3</v>
      </c>
    </row>
    <row r="77" spans="1:19" ht="14.5" customHeight="1" x14ac:dyDescent="0.35">
      <c r="A77" s="46"/>
      <c r="B77" s="55" t="s">
        <v>107</v>
      </c>
      <c r="C77" s="149" t="s">
        <v>1</v>
      </c>
      <c r="D77" s="4" t="s">
        <v>3</v>
      </c>
      <c r="E77" s="31" t="s">
        <v>3</v>
      </c>
      <c r="F77" s="31" t="s">
        <v>3</v>
      </c>
      <c r="G77" s="31" t="s">
        <v>3</v>
      </c>
      <c r="H77" s="31" t="s">
        <v>3</v>
      </c>
      <c r="I77" s="31" t="s">
        <v>3</v>
      </c>
      <c r="J77" s="31" t="s">
        <v>3</v>
      </c>
      <c r="K77" s="31" t="s">
        <v>3</v>
      </c>
      <c r="L77" s="31" t="s">
        <v>3</v>
      </c>
      <c r="M77" s="31" t="s">
        <v>3</v>
      </c>
      <c r="N77" s="31" t="s">
        <v>3</v>
      </c>
      <c r="O77" s="31" t="s">
        <v>3</v>
      </c>
      <c r="P77" s="31" t="s">
        <v>3</v>
      </c>
      <c r="Q77" s="31" t="s">
        <v>3</v>
      </c>
      <c r="R77" s="31" t="s">
        <v>3</v>
      </c>
      <c r="S77" s="3" t="s">
        <v>3</v>
      </c>
    </row>
    <row r="78" spans="1:19" ht="14.5" customHeight="1" x14ac:dyDescent="0.35">
      <c r="A78" s="46"/>
      <c r="B78" s="55" t="s">
        <v>108</v>
      </c>
      <c r="C78" s="149" t="s">
        <v>1</v>
      </c>
      <c r="D78" s="27">
        <v>41.2</v>
      </c>
      <c r="E78" s="47">
        <v>2.5000000000000001E-2</v>
      </c>
      <c r="F78" s="47">
        <v>6.74</v>
      </c>
      <c r="G78" s="47">
        <v>51.31</v>
      </c>
      <c r="H78" s="47">
        <v>9.5000000000000001E-2</v>
      </c>
      <c r="I78" s="47">
        <v>3.4000000000000002E-2</v>
      </c>
      <c r="J78" s="29" t="s">
        <v>3</v>
      </c>
      <c r="K78" s="29" t="s">
        <v>3</v>
      </c>
      <c r="L78" s="29" t="s">
        <v>3</v>
      </c>
      <c r="M78" s="47">
        <v>0.34499999999999997</v>
      </c>
      <c r="N78" s="47">
        <v>5.1999999999999998E-2</v>
      </c>
      <c r="O78" s="29" t="s">
        <v>3</v>
      </c>
      <c r="P78" s="29" t="s">
        <v>3</v>
      </c>
      <c r="Q78" s="29" t="s">
        <v>3</v>
      </c>
      <c r="R78" s="28">
        <v>99.801000000000002</v>
      </c>
      <c r="S78" s="3">
        <v>93.137818258114606</v>
      </c>
    </row>
    <row r="79" spans="1:19" ht="14.5" customHeight="1" x14ac:dyDescent="0.35">
      <c r="A79" s="46"/>
      <c r="B79" s="55" t="s">
        <v>109</v>
      </c>
      <c r="C79" s="149" t="s">
        <v>1</v>
      </c>
      <c r="D79" s="27">
        <v>40.99</v>
      </c>
      <c r="E79" s="47">
        <v>1.0999999999999999E-2</v>
      </c>
      <c r="F79" s="47">
        <v>7.42</v>
      </c>
      <c r="G79" s="47">
        <v>50.98</v>
      </c>
      <c r="H79" s="47">
        <v>0.1</v>
      </c>
      <c r="I79" s="47">
        <v>3.4000000000000002E-2</v>
      </c>
      <c r="J79" s="29" t="s">
        <v>3</v>
      </c>
      <c r="K79" s="29" t="s">
        <v>3</v>
      </c>
      <c r="L79" s="29" t="s">
        <v>3</v>
      </c>
      <c r="M79" s="47">
        <v>0.38500000000000001</v>
      </c>
      <c r="N79" s="47">
        <v>5.8000000000000003E-2</v>
      </c>
      <c r="O79" s="29" t="s">
        <v>3</v>
      </c>
      <c r="P79" s="29" t="s">
        <v>3</v>
      </c>
      <c r="Q79" s="29" t="s">
        <v>3</v>
      </c>
      <c r="R79" s="28">
        <v>99.977999999999994</v>
      </c>
      <c r="S79" s="3">
        <v>92.4525339738951</v>
      </c>
    </row>
    <row r="80" spans="1:19" ht="14.5" customHeight="1" x14ac:dyDescent="0.35">
      <c r="A80" s="46"/>
      <c r="B80" s="55" t="s">
        <v>110</v>
      </c>
      <c r="C80" s="149" t="s">
        <v>1</v>
      </c>
      <c r="D80" s="4" t="s">
        <v>3</v>
      </c>
      <c r="E80" s="31" t="s">
        <v>3</v>
      </c>
      <c r="F80" s="31" t="s">
        <v>3</v>
      </c>
      <c r="G80" s="31" t="s">
        <v>3</v>
      </c>
      <c r="H80" s="31" t="s">
        <v>3</v>
      </c>
      <c r="I80" s="31" t="s">
        <v>3</v>
      </c>
      <c r="J80" s="31" t="s">
        <v>3</v>
      </c>
      <c r="K80" s="31" t="s">
        <v>3</v>
      </c>
      <c r="L80" s="31" t="s">
        <v>3</v>
      </c>
      <c r="M80" s="31" t="s">
        <v>3</v>
      </c>
      <c r="N80" s="31" t="s">
        <v>3</v>
      </c>
      <c r="O80" s="31" t="s">
        <v>3</v>
      </c>
      <c r="P80" s="31" t="s">
        <v>3</v>
      </c>
      <c r="Q80" s="31" t="s">
        <v>3</v>
      </c>
      <c r="R80" s="31" t="s">
        <v>3</v>
      </c>
      <c r="S80" s="3" t="s">
        <v>3</v>
      </c>
    </row>
    <row r="81" spans="1:19" ht="14.5" customHeight="1" x14ac:dyDescent="0.35">
      <c r="A81" s="46"/>
      <c r="B81" s="55" t="s">
        <v>111</v>
      </c>
      <c r="C81" s="149" t="s">
        <v>1</v>
      </c>
      <c r="D81" s="4" t="s">
        <v>3</v>
      </c>
      <c r="E81" s="31" t="s">
        <v>3</v>
      </c>
      <c r="F81" s="31" t="s">
        <v>3</v>
      </c>
      <c r="G81" s="31" t="s">
        <v>3</v>
      </c>
      <c r="H81" s="31" t="s">
        <v>3</v>
      </c>
      <c r="I81" s="31" t="s">
        <v>3</v>
      </c>
      <c r="J81" s="31" t="s">
        <v>3</v>
      </c>
      <c r="K81" s="31" t="s">
        <v>3</v>
      </c>
      <c r="L81" s="31" t="s">
        <v>3</v>
      </c>
      <c r="M81" s="31" t="s">
        <v>3</v>
      </c>
      <c r="N81" s="31" t="s">
        <v>3</v>
      </c>
      <c r="O81" s="31" t="s">
        <v>3</v>
      </c>
      <c r="P81" s="31" t="s">
        <v>3</v>
      </c>
      <c r="Q81" s="31" t="s">
        <v>3</v>
      </c>
      <c r="R81" s="31" t="s">
        <v>3</v>
      </c>
      <c r="S81" s="3" t="s">
        <v>3</v>
      </c>
    </row>
    <row r="82" spans="1:19" ht="14.5" customHeight="1" x14ac:dyDescent="0.35">
      <c r="A82" s="46"/>
      <c r="B82" s="55" t="s">
        <v>112</v>
      </c>
      <c r="C82" s="149" t="s">
        <v>1</v>
      </c>
      <c r="D82" s="4" t="s">
        <v>3</v>
      </c>
      <c r="E82" s="31" t="s">
        <v>3</v>
      </c>
      <c r="F82" s="31" t="s">
        <v>3</v>
      </c>
      <c r="G82" s="31" t="s">
        <v>3</v>
      </c>
      <c r="H82" s="31" t="s">
        <v>3</v>
      </c>
      <c r="I82" s="31" t="s">
        <v>3</v>
      </c>
      <c r="J82" s="31" t="s">
        <v>3</v>
      </c>
      <c r="K82" s="31" t="s">
        <v>3</v>
      </c>
      <c r="L82" s="31" t="s">
        <v>3</v>
      </c>
      <c r="M82" s="31" t="s">
        <v>3</v>
      </c>
      <c r="N82" s="31" t="s">
        <v>3</v>
      </c>
      <c r="O82" s="31" t="s">
        <v>3</v>
      </c>
      <c r="P82" s="31" t="s">
        <v>3</v>
      </c>
      <c r="Q82" s="31" t="s">
        <v>3</v>
      </c>
      <c r="R82" s="31" t="s">
        <v>3</v>
      </c>
      <c r="S82" s="3" t="s">
        <v>3</v>
      </c>
    </row>
    <row r="83" spans="1:19" ht="14.5" customHeight="1" x14ac:dyDescent="0.35">
      <c r="A83" s="46"/>
      <c r="B83" s="55" t="s">
        <v>113</v>
      </c>
      <c r="C83" s="149" t="s">
        <v>1</v>
      </c>
      <c r="D83" s="4" t="s">
        <v>3</v>
      </c>
      <c r="E83" s="31" t="s">
        <v>3</v>
      </c>
      <c r="F83" s="31" t="s">
        <v>3</v>
      </c>
      <c r="G83" s="31" t="s">
        <v>3</v>
      </c>
      <c r="H83" s="31" t="s">
        <v>3</v>
      </c>
      <c r="I83" s="31" t="s">
        <v>3</v>
      </c>
      <c r="J83" s="31" t="s">
        <v>3</v>
      </c>
      <c r="K83" s="31" t="s">
        <v>3</v>
      </c>
      <c r="L83" s="31" t="s">
        <v>3</v>
      </c>
      <c r="M83" s="31" t="s">
        <v>3</v>
      </c>
      <c r="N83" s="31" t="s">
        <v>3</v>
      </c>
      <c r="O83" s="31" t="s">
        <v>3</v>
      </c>
      <c r="P83" s="31" t="s">
        <v>3</v>
      </c>
      <c r="Q83" s="31" t="s">
        <v>3</v>
      </c>
      <c r="R83" s="31" t="s">
        <v>3</v>
      </c>
      <c r="S83" s="3" t="s">
        <v>3</v>
      </c>
    </row>
    <row r="84" spans="1:19" ht="14.5" customHeight="1" x14ac:dyDescent="0.35">
      <c r="A84" s="46"/>
      <c r="B84" s="55" t="s">
        <v>114</v>
      </c>
      <c r="C84" s="149" t="s">
        <v>1</v>
      </c>
      <c r="D84" s="4" t="s">
        <v>3</v>
      </c>
      <c r="E84" s="31" t="s">
        <v>3</v>
      </c>
      <c r="F84" s="31" t="s">
        <v>3</v>
      </c>
      <c r="G84" s="31" t="s">
        <v>3</v>
      </c>
      <c r="H84" s="31" t="s">
        <v>3</v>
      </c>
      <c r="I84" s="31" t="s">
        <v>3</v>
      </c>
      <c r="J84" s="31" t="s">
        <v>3</v>
      </c>
      <c r="K84" s="31" t="s">
        <v>3</v>
      </c>
      <c r="L84" s="31" t="s">
        <v>3</v>
      </c>
      <c r="M84" s="31" t="s">
        <v>3</v>
      </c>
      <c r="N84" s="31" t="s">
        <v>3</v>
      </c>
      <c r="O84" s="31" t="s">
        <v>3</v>
      </c>
      <c r="P84" s="31" t="s">
        <v>3</v>
      </c>
      <c r="Q84" s="31" t="s">
        <v>3</v>
      </c>
      <c r="R84" s="31" t="s">
        <v>3</v>
      </c>
      <c r="S84" s="3" t="s">
        <v>3</v>
      </c>
    </row>
    <row r="85" spans="1:19" ht="14.5" customHeight="1" x14ac:dyDescent="0.35">
      <c r="A85" s="46"/>
      <c r="B85" s="55" t="s">
        <v>115</v>
      </c>
      <c r="C85" s="149" t="s">
        <v>9</v>
      </c>
      <c r="D85" s="2">
        <v>40.9</v>
      </c>
      <c r="E85" s="31" t="s">
        <v>3</v>
      </c>
      <c r="F85" s="30">
        <v>7.83</v>
      </c>
      <c r="G85" s="30">
        <v>50.8</v>
      </c>
      <c r="H85" s="30">
        <v>0.1</v>
      </c>
      <c r="I85" s="30">
        <v>0.01</v>
      </c>
      <c r="J85" s="31" t="s">
        <v>3</v>
      </c>
      <c r="K85" s="31" t="s">
        <v>3</v>
      </c>
      <c r="L85" s="31" t="s">
        <v>3</v>
      </c>
      <c r="M85" s="30">
        <v>0.34</v>
      </c>
      <c r="N85" s="30">
        <v>0.03</v>
      </c>
      <c r="O85" s="31" t="s">
        <v>3</v>
      </c>
      <c r="P85" s="31" t="s">
        <v>3</v>
      </c>
      <c r="Q85" s="31" t="s">
        <v>3</v>
      </c>
      <c r="R85" s="30">
        <v>100.01</v>
      </c>
      <c r="S85" s="3">
        <v>92.042700986425771</v>
      </c>
    </row>
    <row r="86" spans="1:19" ht="14.5" customHeight="1" x14ac:dyDescent="0.35">
      <c r="A86" s="46"/>
      <c r="B86" s="55" t="s">
        <v>116</v>
      </c>
      <c r="C86" s="149" t="s">
        <v>1</v>
      </c>
      <c r="D86" s="4" t="s">
        <v>3</v>
      </c>
      <c r="E86" s="31" t="s">
        <v>3</v>
      </c>
      <c r="F86" s="31" t="s">
        <v>3</v>
      </c>
      <c r="G86" s="31" t="s">
        <v>3</v>
      </c>
      <c r="H86" s="31" t="s">
        <v>3</v>
      </c>
      <c r="I86" s="31" t="s">
        <v>3</v>
      </c>
      <c r="J86" s="31" t="s">
        <v>3</v>
      </c>
      <c r="K86" s="31" t="s">
        <v>3</v>
      </c>
      <c r="L86" s="31" t="s">
        <v>3</v>
      </c>
      <c r="M86" s="31" t="s">
        <v>3</v>
      </c>
      <c r="N86" s="31" t="s">
        <v>3</v>
      </c>
      <c r="O86" s="31" t="s">
        <v>3</v>
      </c>
      <c r="P86" s="31" t="s">
        <v>3</v>
      </c>
      <c r="Q86" s="31" t="s">
        <v>3</v>
      </c>
      <c r="R86" s="31" t="s">
        <v>3</v>
      </c>
      <c r="S86" s="3" t="s">
        <v>3</v>
      </c>
    </row>
    <row r="87" spans="1:19" ht="14.5" customHeight="1" x14ac:dyDescent="0.35">
      <c r="A87" s="46"/>
      <c r="B87" s="55" t="s">
        <v>117</v>
      </c>
      <c r="C87" s="149" t="s">
        <v>9</v>
      </c>
      <c r="D87" s="2">
        <v>41.3</v>
      </c>
      <c r="E87" s="31" t="s">
        <v>3</v>
      </c>
      <c r="F87" s="30">
        <v>7.83</v>
      </c>
      <c r="G87" s="30">
        <v>50</v>
      </c>
      <c r="H87" s="30">
        <v>0.12</v>
      </c>
      <c r="I87" s="30">
        <v>0.02</v>
      </c>
      <c r="J87" s="31" t="s">
        <v>3</v>
      </c>
      <c r="K87" s="31" t="s">
        <v>3</v>
      </c>
      <c r="L87" s="31" t="s">
        <v>3</v>
      </c>
      <c r="M87" s="30">
        <v>0.38</v>
      </c>
      <c r="N87" s="30">
        <v>0.02</v>
      </c>
      <c r="O87" s="31" t="s">
        <v>3</v>
      </c>
      <c r="P87" s="31" t="s">
        <v>3</v>
      </c>
      <c r="Q87" s="31" t="s">
        <v>3</v>
      </c>
      <c r="R87" s="30">
        <v>99.67</v>
      </c>
      <c r="S87" s="3">
        <v>91.925664186912698</v>
      </c>
    </row>
    <row r="88" spans="1:19" ht="14.5" customHeight="1" x14ac:dyDescent="0.35">
      <c r="A88" s="46"/>
      <c r="B88" s="55" t="s">
        <v>118</v>
      </c>
      <c r="C88" s="149" t="s">
        <v>1</v>
      </c>
      <c r="D88" s="4" t="s">
        <v>3</v>
      </c>
      <c r="E88" s="31" t="s">
        <v>3</v>
      </c>
      <c r="F88" s="31" t="s">
        <v>3</v>
      </c>
      <c r="G88" s="31" t="s">
        <v>3</v>
      </c>
      <c r="H88" s="31" t="s">
        <v>3</v>
      </c>
      <c r="I88" s="31" t="s">
        <v>3</v>
      </c>
      <c r="J88" s="31" t="s">
        <v>3</v>
      </c>
      <c r="K88" s="31" t="s">
        <v>3</v>
      </c>
      <c r="L88" s="31" t="s">
        <v>3</v>
      </c>
      <c r="M88" s="31" t="s">
        <v>3</v>
      </c>
      <c r="N88" s="31" t="s">
        <v>3</v>
      </c>
      <c r="O88" s="31" t="s">
        <v>3</v>
      </c>
      <c r="P88" s="31" t="s">
        <v>3</v>
      </c>
      <c r="Q88" s="31" t="s">
        <v>3</v>
      </c>
      <c r="R88" s="31" t="s">
        <v>3</v>
      </c>
      <c r="S88" s="3" t="s">
        <v>3</v>
      </c>
    </row>
    <row r="89" spans="1:19" ht="14.5" customHeight="1" x14ac:dyDescent="0.35">
      <c r="A89" s="46"/>
      <c r="B89" s="55" t="s">
        <v>119</v>
      </c>
      <c r="C89" s="149" t="s">
        <v>120</v>
      </c>
      <c r="D89" s="2">
        <v>41.05</v>
      </c>
      <c r="E89" s="30">
        <v>5.0000000000000001E-3</v>
      </c>
      <c r="F89" s="30">
        <v>6.93</v>
      </c>
      <c r="G89" s="30">
        <v>51.81</v>
      </c>
      <c r="H89" s="30">
        <v>9.6000000000000002E-2</v>
      </c>
      <c r="I89" s="30">
        <v>2.1000000000000001E-2</v>
      </c>
      <c r="J89" s="31" t="s">
        <v>3</v>
      </c>
      <c r="K89" s="31" t="s">
        <v>3</v>
      </c>
      <c r="L89" s="31" t="s">
        <v>3</v>
      </c>
      <c r="M89" s="30">
        <v>0.35499999999999998</v>
      </c>
      <c r="N89" s="30">
        <v>2.1999999999999999E-2</v>
      </c>
      <c r="O89" s="31" t="s">
        <v>3</v>
      </c>
      <c r="P89" s="31" t="s">
        <v>3</v>
      </c>
      <c r="Q89" s="31" t="s">
        <v>3</v>
      </c>
      <c r="R89" s="30">
        <v>100.289</v>
      </c>
      <c r="S89" s="3">
        <v>93.021213433112763</v>
      </c>
    </row>
    <row r="90" spans="1:19" ht="14.5" customHeight="1" x14ac:dyDescent="0.35">
      <c r="A90" s="46"/>
      <c r="B90" s="55" t="s">
        <v>121</v>
      </c>
      <c r="C90" s="149" t="s">
        <v>1</v>
      </c>
      <c r="D90" s="4" t="s">
        <v>3</v>
      </c>
      <c r="E90" s="31" t="s">
        <v>3</v>
      </c>
      <c r="F90" s="31" t="s">
        <v>3</v>
      </c>
      <c r="G90" s="31" t="s">
        <v>3</v>
      </c>
      <c r="H90" s="31" t="s">
        <v>3</v>
      </c>
      <c r="I90" s="31" t="s">
        <v>3</v>
      </c>
      <c r="J90" s="31" t="s">
        <v>3</v>
      </c>
      <c r="K90" s="31" t="s">
        <v>3</v>
      </c>
      <c r="L90" s="31" t="s">
        <v>3</v>
      </c>
      <c r="M90" s="31" t="s">
        <v>3</v>
      </c>
      <c r="N90" s="31" t="s">
        <v>3</v>
      </c>
      <c r="O90" s="31" t="s">
        <v>3</v>
      </c>
      <c r="P90" s="31" t="s">
        <v>3</v>
      </c>
      <c r="Q90" s="31" t="s">
        <v>3</v>
      </c>
      <c r="R90" s="31" t="s">
        <v>3</v>
      </c>
      <c r="S90" s="3" t="s">
        <v>3</v>
      </c>
    </row>
    <row r="91" spans="1:19" ht="14.5" customHeight="1" x14ac:dyDescent="0.35">
      <c r="A91" s="46"/>
      <c r="B91" s="55" t="s">
        <v>122</v>
      </c>
      <c r="C91" s="149" t="s">
        <v>1</v>
      </c>
      <c r="D91" s="4" t="s">
        <v>3</v>
      </c>
      <c r="E91" s="31" t="s">
        <v>3</v>
      </c>
      <c r="F91" s="31" t="s">
        <v>3</v>
      </c>
      <c r="G91" s="31" t="s">
        <v>3</v>
      </c>
      <c r="H91" s="31" t="s">
        <v>3</v>
      </c>
      <c r="I91" s="31" t="s">
        <v>3</v>
      </c>
      <c r="J91" s="31" t="s">
        <v>3</v>
      </c>
      <c r="K91" s="31" t="s">
        <v>3</v>
      </c>
      <c r="L91" s="31" t="s">
        <v>3</v>
      </c>
      <c r="M91" s="31" t="s">
        <v>3</v>
      </c>
      <c r="N91" s="31" t="s">
        <v>3</v>
      </c>
      <c r="O91" s="31" t="s">
        <v>3</v>
      </c>
      <c r="P91" s="31" t="s">
        <v>3</v>
      </c>
      <c r="Q91" s="31" t="s">
        <v>3</v>
      </c>
      <c r="R91" s="31" t="s">
        <v>3</v>
      </c>
      <c r="S91" s="3" t="s">
        <v>3</v>
      </c>
    </row>
    <row r="92" spans="1:19" ht="14.5" customHeight="1" x14ac:dyDescent="0.35">
      <c r="A92" s="46"/>
      <c r="B92" s="55" t="s">
        <v>123</v>
      </c>
      <c r="C92" s="149" t="s">
        <v>1</v>
      </c>
      <c r="D92" s="27">
        <v>40.799999999999997</v>
      </c>
      <c r="E92" s="47">
        <v>8.9999999999999993E-3</v>
      </c>
      <c r="F92" s="47">
        <v>7.69</v>
      </c>
      <c r="G92" s="47">
        <v>50.89</v>
      </c>
      <c r="H92" s="47">
        <v>0.10299999999999999</v>
      </c>
      <c r="I92" s="47">
        <v>3.5999999999999997E-2</v>
      </c>
      <c r="J92" s="29" t="s">
        <v>3</v>
      </c>
      <c r="K92" s="29" t="s">
        <v>3</v>
      </c>
      <c r="L92" s="29" t="s">
        <v>3</v>
      </c>
      <c r="M92" s="47">
        <v>0.4</v>
      </c>
      <c r="N92" s="47">
        <v>7.5999999999999998E-2</v>
      </c>
      <c r="O92" s="29" t="s">
        <v>3</v>
      </c>
      <c r="P92" s="29" t="s">
        <v>3</v>
      </c>
      <c r="Q92" s="29" t="s">
        <v>3</v>
      </c>
      <c r="R92" s="28">
        <v>100.004</v>
      </c>
      <c r="S92" s="3">
        <v>92.186601622876026</v>
      </c>
    </row>
    <row r="93" spans="1:19" ht="14.5" customHeight="1" x14ac:dyDescent="0.35">
      <c r="A93" s="46"/>
      <c r="B93" s="55" t="s">
        <v>124</v>
      </c>
      <c r="C93" s="149" t="s">
        <v>1</v>
      </c>
      <c r="D93" s="4" t="s">
        <v>3</v>
      </c>
      <c r="E93" s="31" t="s">
        <v>3</v>
      </c>
      <c r="F93" s="31" t="s">
        <v>3</v>
      </c>
      <c r="G93" s="31" t="s">
        <v>3</v>
      </c>
      <c r="H93" s="31" t="s">
        <v>3</v>
      </c>
      <c r="I93" s="31" t="s">
        <v>3</v>
      </c>
      <c r="J93" s="31" t="s">
        <v>3</v>
      </c>
      <c r="K93" s="31" t="s">
        <v>3</v>
      </c>
      <c r="L93" s="31" t="s">
        <v>3</v>
      </c>
      <c r="M93" s="31" t="s">
        <v>3</v>
      </c>
      <c r="N93" s="31" t="s">
        <v>3</v>
      </c>
      <c r="O93" s="31" t="s">
        <v>3</v>
      </c>
      <c r="P93" s="31" t="s">
        <v>3</v>
      </c>
      <c r="Q93" s="31" t="s">
        <v>3</v>
      </c>
      <c r="R93" s="31" t="s">
        <v>3</v>
      </c>
      <c r="S93" s="3" t="s">
        <v>3</v>
      </c>
    </row>
    <row r="94" spans="1:19" ht="14.5" customHeight="1" x14ac:dyDescent="0.35">
      <c r="A94" s="46"/>
      <c r="B94" s="55" t="s">
        <v>125</v>
      </c>
      <c r="C94" s="149" t="s">
        <v>1</v>
      </c>
      <c r="D94" s="4" t="s">
        <v>3</v>
      </c>
      <c r="E94" s="31" t="s">
        <v>3</v>
      </c>
      <c r="F94" s="31" t="s">
        <v>3</v>
      </c>
      <c r="G94" s="31" t="s">
        <v>3</v>
      </c>
      <c r="H94" s="31" t="s">
        <v>3</v>
      </c>
      <c r="I94" s="31" t="s">
        <v>3</v>
      </c>
      <c r="J94" s="31" t="s">
        <v>3</v>
      </c>
      <c r="K94" s="31" t="s">
        <v>3</v>
      </c>
      <c r="L94" s="31" t="s">
        <v>3</v>
      </c>
      <c r="M94" s="31" t="s">
        <v>3</v>
      </c>
      <c r="N94" s="31" t="s">
        <v>3</v>
      </c>
      <c r="O94" s="31" t="s">
        <v>3</v>
      </c>
      <c r="P94" s="31" t="s">
        <v>3</v>
      </c>
      <c r="Q94" s="31" t="s">
        <v>3</v>
      </c>
      <c r="R94" s="31" t="s">
        <v>3</v>
      </c>
      <c r="S94" s="3" t="s">
        <v>3</v>
      </c>
    </row>
    <row r="95" spans="1:19" ht="14.5" customHeight="1" x14ac:dyDescent="0.35">
      <c r="A95" s="46"/>
      <c r="B95" s="55" t="s">
        <v>126</v>
      </c>
      <c r="C95" s="149" t="s">
        <v>1</v>
      </c>
      <c r="D95" s="27">
        <v>40.96</v>
      </c>
      <c r="E95" s="47">
        <v>1.2999999999999999E-2</v>
      </c>
      <c r="F95" s="47">
        <v>7.32</v>
      </c>
      <c r="G95" s="47">
        <v>51.29</v>
      </c>
      <c r="H95" s="47">
        <v>0.10199999999999999</v>
      </c>
      <c r="I95" s="47">
        <v>4.4999999999999998E-2</v>
      </c>
      <c r="J95" s="29" t="s">
        <v>3</v>
      </c>
      <c r="K95" s="29" t="s">
        <v>3</v>
      </c>
      <c r="L95" s="29" t="s">
        <v>3</v>
      </c>
      <c r="M95" s="47">
        <v>0.35699999999999998</v>
      </c>
      <c r="N95" s="47">
        <v>7.1999999999999995E-2</v>
      </c>
      <c r="O95" s="29" t="s">
        <v>3</v>
      </c>
      <c r="P95" s="29" t="s">
        <v>3</v>
      </c>
      <c r="Q95" s="29" t="s">
        <v>3</v>
      </c>
      <c r="R95" s="28">
        <v>100.15900000000001</v>
      </c>
      <c r="S95" s="3">
        <v>92.588380055437142</v>
      </c>
    </row>
    <row r="96" spans="1:19" ht="14.5" customHeight="1" x14ac:dyDescent="0.35">
      <c r="A96" s="46"/>
      <c r="B96" s="55" t="s">
        <v>127</v>
      </c>
      <c r="C96" s="149" t="s">
        <v>1</v>
      </c>
      <c r="D96" s="4" t="s">
        <v>3</v>
      </c>
      <c r="E96" s="31" t="s">
        <v>3</v>
      </c>
      <c r="F96" s="31" t="s">
        <v>3</v>
      </c>
      <c r="G96" s="31" t="s">
        <v>3</v>
      </c>
      <c r="H96" s="31" t="s">
        <v>3</v>
      </c>
      <c r="I96" s="31" t="s">
        <v>3</v>
      </c>
      <c r="J96" s="31" t="s">
        <v>3</v>
      </c>
      <c r="K96" s="31" t="s">
        <v>3</v>
      </c>
      <c r="L96" s="31" t="s">
        <v>3</v>
      </c>
      <c r="M96" s="31" t="s">
        <v>3</v>
      </c>
      <c r="N96" s="31" t="s">
        <v>3</v>
      </c>
      <c r="O96" s="31" t="s">
        <v>3</v>
      </c>
      <c r="P96" s="31" t="s">
        <v>3</v>
      </c>
      <c r="Q96" s="31" t="s">
        <v>3</v>
      </c>
      <c r="R96" s="31" t="s">
        <v>3</v>
      </c>
      <c r="S96" s="3" t="s">
        <v>3</v>
      </c>
    </row>
    <row r="97" spans="1:19" ht="14.5" customHeight="1" x14ac:dyDescent="0.35">
      <c r="A97" s="46"/>
      <c r="B97" s="55" t="s">
        <v>128</v>
      </c>
      <c r="C97" s="149" t="s">
        <v>1</v>
      </c>
      <c r="D97" s="27">
        <v>40.96</v>
      </c>
      <c r="E97" s="47">
        <v>8.9999999999999993E-3</v>
      </c>
      <c r="F97" s="47">
        <v>7.84</v>
      </c>
      <c r="G97" s="47">
        <v>50.75</v>
      </c>
      <c r="H97" s="47">
        <v>0.107</v>
      </c>
      <c r="I97" s="47">
        <v>2.1999999999999999E-2</v>
      </c>
      <c r="J97" s="29" t="s">
        <v>3</v>
      </c>
      <c r="K97" s="29" t="s">
        <v>3</v>
      </c>
      <c r="L97" s="29" t="s">
        <v>3</v>
      </c>
      <c r="M97" s="47">
        <v>0.38300000000000001</v>
      </c>
      <c r="N97" s="47">
        <v>2.1999999999999999E-2</v>
      </c>
      <c r="O97" s="29" t="s">
        <v>3</v>
      </c>
      <c r="P97" s="29" t="s">
        <v>3</v>
      </c>
      <c r="Q97" s="29" t="s">
        <v>3</v>
      </c>
      <c r="R97" s="28">
        <v>100.093</v>
      </c>
      <c r="S97" s="3">
        <v>92.026124969856824</v>
      </c>
    </row>
    <row r="98" spans="1:19" ht="14.5" customHeight="1" x14ac:dyDescent="0.35">
      <c r="A98" s="46"/>
      <c r="B98" s="55" t="s">
        <v>129</v>
      </c>
      <c r="C98" s="149" t="s">
        <v>1</v>
      </c>
      <c r="D98" s="4" t="s">
        <v>3</v>
      </c>
      <c r="E98" s="31" t="s">
        <v>3</v>
      </c>
      <c r="F98" s="31" t="s">
        <v>3</v>
      </c>
      <c r="G98" s="31" t="s">
        <v>3</v>
      </c>
      <c r="H98" s="31" t="s">
        <v>3</v>
      </c>
      <c r="I98" s="31" t="s">
        <v>3</v>
      </c>
      <c r="J98" s="31" t="s">
        <v>3</v>
      </c>
      <c r="K98" s="31" t="s">
        <v>3</v>
      </c>
      <c r="L98" s="31" t="s">
        <v>3</v>
      </c>
      <c r="M98" s="31" t="s">
        <v>3</v>
      </c>
      <c r="N98" s="31" t="s">
        <v>3</v>
      </c>
      <c r="O98" s="31" t="s">
        <v>3</v>
      </c>
      <c r="P98" s="31" t="s">
        <v>3</v>
      </c>
      <c r="Q98" s="31" t="s">
        <v>3</v>
      </c>
      <c r="R98" s="31" t="s">
        <v>3</v>
      </c>
      <c r="S98" s="3" t="s">
        <v>3</v>
      </c>
    </row>
    <row r="99" spans="1:19" ht="14.5" customHeight="1" x14ac:dyDescent="0.35">
      <c r="A99" s="46"/>
      <c r="B99" s="55" t="s">
        <v>130</v>
      </c>
      <c r="C99" s="149" t="s">
        <v>1</v>
      </c>
      <c r="D99" s="4" t="s">
        <v>3</v>
      </c>
      <c r="E99" s="31" t="s">
        <v>3</v>
      </c>
      <c r="F99" s="31" t="s">
        <v>3</v>
      </c>
      <c r="G99" s="31" t="s">
        <v>3</v>
      </c>
      <c r="H99" s="31" t="s">
        <v>3</v>
      </c>
      <c r="I99" s="31" t="s">
        <v>3</v>
      </c>
      <c r="J99" s="31" t="s">
        <v>3</v>
      </c>
      <c r="K99" s="31" t="s">
        <v>3</v>
      </c>
      <c r="L99" s="31" t="s">
        <v>3</v>
      </c>
      <c r="M99" s="31" t="s">
        <v>3</v>
      </c>
      <c r="N99" s="31" t="s">
        <v>3</v>
      </c>
      <c r="O99" s="31" t="s">
        <v>3</v>
      </c>
      <c r="P99" s="31" t="s">
        <v>3</v>
      </c>
      <c r="Q99" s="31" t="s">
        <v>3</v>
      </c>
      <c r="R99" s="31" t="s">
        <v>3</v>
      </c>
      <c r="S99" s="3" t="s">
        <v>3</v>
      </c>
    </row>
    <row r="100" spans="1:19" ht="14.5" customHeight="1" x14ac:dyDescent="0.35">
      <c r="A100" s="46"/>
      <c r="B100" s="55" t="s">
        <v>131</v>
      </c>
      <c r="C100" s="149" t="s">
        <v>1</v>
      </c>
      <c r="D100" s="4" t="s">
        <v>3</v>
      </c>
      <c r="E100" s="31" t="s">
        <v>3</v>
      </c>
      <c r="F100" s="31" t="s">
        <v>3</v>
      </c>
      <c r="G100" s="31" t="s">
        <v>3</v>
      </c>
      <c r="H100" s="31" t="s">
        <v>3</v>
      </c>
      <c r="I100" s="31" t="s">
        <v>3</v>
      </c>
      <c r="J100" s="31" t="s">
        <v>3</v>
      </c>
      <c r="K100" s="31" t="s">
        <v>3</v>
      </c>
      <c r="L100" s="31" t="s">
        <v>3</v>
      </c>
      <c r="M100" s="31" t="s">
        <v>3</v>
      </c>
      <c r="N100" s="31" t="s">
        <v>3</v>
      </c>
      <c r="O100" s="31" t="s">
        <v>3</v>
      </c>
      <c r="P100" s="31" t="s">
        <v>3</v>
      </c>
      <c r="Q100" s="31" t="s">
        <v>3</v>
      </c>
      <c r="R100" s="31" t="s">
        <v>3</v>
      </c>
      <c r="S100" s="3" t="s">
        <v>3</v>
      </c>
    </row>
    <row r="101" spans="1:19" ht="14.5" customHeight="1" x14ac:dyDescent="0.35">
      <c r="A101" s="46"/>
      <c r="B101" s="55" t="s">
        <v>132</v>
      </c>
      <c r="C101" s="149" t="s">
        <v>1</v>
      </c>
      <c r="D101" s="4" t="s">
        <v>3</v>
      </c>
      <c r="E101" s="31" t="s">
        <v>3</v>
      </c>
      <c r="F101" s="31" t="s">
        <v>3</v>
      </c>
      <c r="G101" s="31" t="s">
        <v>3</v>
      </c>
      <c r="H101" s="31" t="s">
        <v>3</v>
      </c>
      <c r="I101" s="31" t="s">
        <v>3</v>
      </c>
      <c r="J101" s="31" t="s">
        <v>3</v>
      </c>
      <c r="K101" s="31" t="s">
        <v>3</v>
      </c>
      <c r="L101" s="31" t="s">
        <v>3</v>
      </c>
      <c r="M101" s="31" t="s">
        <v>3</v>
      </c>
      <c r="N101" s="31" t="s">
        <v>3</v>
      </c>
      <c r="O101" s="31" t="s">
        <v>3</v>
      </c>
      <c r="P101" s="31" t="s">
        <v>3</v>
      </c>
      <c r="Q101" s="31" t="s">
        <v>3</v>
      </c>
      <c r="R101" s="31" t="s">
        <v>3</v>
      </c>
      <c r="S101" s="3" t="s">
        <v>3</v>
      </c>
    </row>
    <row r="102" spans="1:19" ht="14.5" customHeight="1" x14ac:dyDescent="0.35">
      <c r="A102" s="46"/>
      <c r="B102" s="55" t="s">
        <v>133</v>
      </c>
      <c r="C102" s="149" t="s">
        <v>1</v>
      </c>
      <c r="D102" s="4" t="s">
        <v>3</v>
      </c>
      <c r="E102" s="31" t="s">
        <v>3</v>
      </c>
      <c r="F102" s="31" t="s">
        <v>3</v>
      </c>
      <c r="G102" s="31" t="s">
        <v>3</v>
      </c>
      <c r="H102" s="31" t="s">
        <v>3</v>
      </c>
      <c r="I102" s="31" t="s">
        <v>3</v>
      </c>
      <c r="J102" s="31" t="s">
        <v>3</v>
      </c>
      <c r="K102" s="31" t="s">
        <v>3</v>
      </c>
      <c r="L102" s="31" t="s">
        <v>3</v>
      </c>
      <c r="M102" s="31" t="s">
        <v>3</v>
      </c>
      <c r="N102" s="31" t="s">
        <v>3</v>
      </c>
      <c r="O102" s="31" t="s">
        <v>3</v>
      </c>
      <c r="P102" s="31" t="s">
        <v>3</v>
      </c>
      <c r="Q102" s="31" t="s">
        <v>3</v>
      </c>
      <c r="R102" s="31" t="s">
        <v>3</v>
      </c>
      <c r="S102" s="3" t="s">
        <v>3</v>
      </c>
    </row>
    <row r="103" spans="1:19" ht="14.5" customHeight="1" x14ac:dyDescent="0.35">
      <c r="A103" s="46"/>
      <c r="B103" s="55" t="s">
        <v>134</v>
      </c>
      <c r="C103" s="149" t="s">
        <v>1</v>
      </c>
      <c r="D103" s="2">
        <v>41</v>
      </c>
      <c r="E103" s="31" t="s">
        <v>3</v>
      </c>
      <c r="F103" s="30">
        <v>6.34</v>
      </c>
      <c r="G103" s="30">
        <v>52.1</v>
      </c>
      <c r="H103" s="30">
        <v>0.1</v>
      </c>
      <c r="I103" s="30">
        <v>0.01</v>
      </c>
      <c r="J103" s="31" t="s">
        <v>3</v>
      </c>
      <c r="K103" s="31" t="s">
        <v>3</v>
      </c>
      <c r="L103" s="31" t="s">
        <v>3</v>
      </c>
      <c r="M103" s="30">
        <v>0.28999999999999998</v>
      </c>
      <c r="N103" s="30">
        <v>0.02</v>
      </c>
      <c r="O103" s="31" t="s">
        <v>3</v>
      </c>
      <c r="P103" s="31" t="s">
        <v>3</v>
      </c>
      <c r="Q103" s="31" t="s">
        <v>3</v>
      </c>
      <c r="R103" s="30">
        <v>99.86</v>
      </c>
      <c r="S103" s="3">
        <v>93.610672169531156</v>
      </c>
    </row>
    <row r="104" spans="1:19" ht="14.5" customHeight="1" x14ac:dyDescent="0.35">
      <c r="A104" s="46"/>
      <c r="B104" s="55" t="s">
        <v>135</v>
      </c>
      <c r="C104" s="149" t="s">
        <v>1</v>
      </c>
      <c r="D104" s="2">
        <v>40.9</v>
      </c>
      <c r="E104" s="31" t="s">
        <v>3</v>
      </c>
      <c r="F104" s="30">
        <v>7.13</v>
      </c>
      <c r="G104" s="30">
        <v>51.7</v>
      </c>
      <c r="H104" s="30">
        <v>0.09</v>
      </c>
      <c r="I104" s="30">
        <v>0.02</v>
      </c>
      <c r="J104" s="31" t="s">
        <v>3</v>
      </c>
      <c r="K104" s="31" t="s">
        <v>3</v>
      </c>
      <c r="L104" s="31" t="s">
        <v>3</v>
      </c>
      <c r="M104" s="30">
        <v>0.4</v>
      </c>
      <c r="N104" s="30">
        <v>0.02</v>
      </c>
      <c r="O104" s="31" t="s">
        <v>3</v>
      </c>
      <c r="P104" s="31" t="s">
        <v>3</v>
      </c>
      <c r="Q104" s="31" t="s">
        <v>3</v>
      </c>
      <c r="R104" s="30">
        <v>100.26</v>
      </c>
      <c r="S104" s="3">
        <v>92.820086237226334</v>
      </c>
    </row>
    <row r="105" spans="1:19" ht="14.5" customHeight="1" x14ac:dyDescent="0.35">
      <c r="A105" s="46"/>
      <c r="B105" s="55" t="s">
        <v>136</v>
      </c>
      <c r="C105" s="149" t="s">
        <v>1</v>
      </c>
      <c r="D105" s="2">
        <v>41.7</v>
      </c>
      <c r="E105" s="31" t="s">
        <v>3</v>
      </c>
      <c r="F105" s="30">
        <v>4.7</v>
      </c>
      <c r="G105" s="30">
        <v>52.4</v>
      </c>
      <c r="H105" s="30">
        <v>0.05</v>
      </c>
      <c r="I105" s="30">
        <v>0.01</v>
      </c>
      <c r="J105" s="31" t="s">
        <v>3</v>
      </c>
      <c r="K105" s="31" t="s">
        <v>3</v>
      </c>
      <c r="L105" s="31" t="s">
        <v>3</v>
      </c>
      <c r="M105" s="30">
        <v>0.43</v>
      </c>
      <c r="N105" s="30">
        <v>7.0000000000000007E-2</v>
      </c>
      <c r="O105" s="31" t="s">
        <v>3</v>
      </c>
      <c r="P105" s="31" t="s">
        <v>3</v>
      </c>
      <c r="Q105" s="31" t="s">
        <v>3</v>
      </c>
      <c r="R105" s="30">
        <v>99.36</v>
      </c>
      <c r="S105" s="3">
        <v>95.210085096159929</v>
      </c>
    </row>
    <row r="106" spans="1:19" ht="14.5" customHeight="1" x14ac:dyDescent="0.35">
      <c r="A106" s="46"/>
      <c r="B106" s="55" t="s">
        <v>137</v>
      </c>
      <c r="C106" s="149" t="s">
        <v>1</v>
      </c>
      <c r="D106" s="2">
        <v>41.7</v>
      </c>
      <c r="E106" s="31" t="s">
        <v>3</v>
      </c>
      <c r="F106" s="30">
        <v>6.69</v>
      </c>
      <c r="G106" s="30">
        <v>51.2</v>
      </c>
      <c r="H106" s="30">
        <v>0.09</v>
      </c>
      <c r="I106" s="30">
        <v>0.01</v>
      </c>
      <c r="J106" s="31" t="s">
        <v>3</v>
      </c>
      <c r="K106" s="31" t="s">
        <v>3</v>
      </c>
      <c r="L106" s="31" t="s">
        <v>3</v>
      </c>
      <c r="M106" s="30">
        <v>0.32</v>
      </c>
      <c r="N106" s="30">
        <v>0.02</v>
      </c>
      <c r="O106" s="31" t="s">
        <v>3</v>
      </c>
      <c r="P106" s="31" t="s">
        <v>3</v>
      </c>
      <c r="Q106" s="31" t="s">
        <v>3</v>
      </c>
      <c r="R106" s="30">
        <v>100.03</v>
      </c>
      <c r="S106" s="3">
        <v>93.17161420520641</v>
      </c>
    </row>
    <row r="107" spans="1:19" ht="14.5" customHeight="1" x14ac:dyDescent="0.35">
      <c r="A107" s="46"/>
      <c r="B107" s="55" t="s">
        <v>138</v>
      </c>
      <c r="C107" s="149" t="s">
        <v>61</v>
      </c>
      <c r="D107" s="2">
        <v>40.6</v>
      </c>
      <c r="E107" s="31" t="s">
        <v>3</v>
      </c>
      <c r="F107" s="30">
        <v>7.13</v>
      </c>
      <c r="G107" s="30">
        <v>51</v>
      </c>
      <c r="H107" s="30">
        <v>0.08</v>
      </c>
      <c r="I107" s="30">
        <v>0.02</v>
      </c>
      <c r="J107" s="31" t="s">
        <v>3</v>
      </c>
      <c r="K107" s="31" t="s">
        <v>3</v>
      </c>
      <c r="L107" s="31" t="s">
        <v>3</v>
      </c>
      <c r="M107" s="30">
        <v>0.4</v>
      </c>
      <c r="N107" s="30">
        <v>0.03</v>
      </c>
      <c r="O107" s="31" t="s">
        <v>3</v>
      </c>
      <c r="P107" s="31" t="s">
        <v>3</v>
      </c>
      <c r="Q107" s="31" t="s">
        <v>3</v>
      </c>
      <c r="R107" s="30">
        <v>99.26</v>
      </c>
      <c r="S107" s="3">
        <v>92.728704106016451</v>
      </c>
    </row>
    <row r="108" spans="1:19" ht="14.5" customHeight="1" x14ac:dyDescent="0.35">
      <c r="A108" s="46"/>
      <c r="B108" s="55" t="s">
        <v>139</v>
      </c>
      <c r="C108" s="149" t="s">
        <v>120</v>
      </c>
      <c r="D108" s="2">
        <v>41.7</v>
      </c>
      <c r="E108" s="31" t="s">
        <v>3</v>
      </c>
      <c r="F108" s="30">
        <v>7.51</v>
      </c>
      <c r="G108" s="30">
        <v>50.2</v>
      </c>
      <c r="H108" s="30">
        <v>0.11</v>
      </c>
      <c r="I108" s="30">
        <v>0.03</v>
      </c>
      <c r="J108" s="31" t="s">
        <v>3</v>
      </c>
      <c r="K108" s="31" t="s">
        <v>3</v>
      </c>
      <c r="L108" s="31" t="s">
        <v>3</v>
      </c>
      <c r="M108" s="30">
        <v>0.34</v>
      </c>
      <c r="N108" s="30">
        <v>7.0000000000000007E-2</v>
      </c>
      <c r="O108" s="31" t="s">
        <v>3</v>
      </c>
      <c r="P108" s="31" t="s">
        <v>3</v>
      </c>
      <c r="Q108" s="31" t="s">
        <v>3</v>
      </c>
      <c r="R108" s="30">
        <v>99.96</v>
      </c>
      <c r="S108" s="3">
        <v>92.25856965159177</v>
      </c>
    </row>
    <row r="109" spans="1:19" ht="14.5" customHeight="1" x14ac:dyDescent="0.35">
      <c r="A109" s="46"/>
      <c r="B109" s="55" t="s">
        <v>140</v>
      </c>
      <c r="C109" s="149" t="s">
        <v>1</v>
      </c>
      <c r="D109" s="2">
        <v>41.6</v>
      </c>
      <c r="E109" s="31" t="s">
        <v>3</v>
      </c>
      <c r="F109" s="30">
        <v>7.42</v>
      </c>
      <c r="G109" s="30">
        <v>50</v>
      </c>
      <c r="H109" s="30">
        <v>0.11</v>
      </c>
      <c r="I109" s="30">
        <v>0.03</v>
      </c>
      <c r="J109" s="31" t="s">
        <v>3</v>
      </c>
      <c r="K109" s="31" t="s">
        <v>3</v>
      </c>
      <c r="L109" s="31" t="s">
        <v>3</v>
      </c>
      <c r="M109" s="30">
        <v>0.37</v>
      </c>
      <c r="N109" s="30">
        <v>7.0000000000000007E-2</v>
      </c>
      <c r="O109" s="31" t="s">
        <v>3</v>
      </c>
      <c r="P109" s="31" t="s">
        <v>3</v>
      </c>
      <c r="Q109" s="31" t="s">
        <v>3</v>
      </c>
      <c r="R109" s="30">
        <v>99.6</v>
      </c>
      <c r="S109" s="3">
        <v>92.315970650074036</v>
      </c>
    </row>
    <row r="110" spans="1:19" ht="14.5" customHeight="1" x14ac:dyDescent="0.35">
      <c r="A110" s="50"/>
      <c r="B110" s="56" t="s">
        <v>141</v>
      </c>
      <c r="C110" s="150" t="s">
        <v>1</v>
      </c>
      <c r="D110" s="9">
        <v>41</v>
      </c>
      <c r="E110" s="11" t="s">
        <v>3</v>
      </c>
      <c r="F110" s="10">
        <v>9.09</v>
      </c>
      <c r="G110" s="10">
        <v>49.5</v>
      </c>
      <c r="H110" s="10">
        <v>0.11</v>
      </c>
      <c r="I110" s="10">
        <v>0.01</v>
      </c>
      <c r="J110" s="11" t="s">
        <v>3</v>
      </c>
      <c r="K110" s="11" t="s">
        <v>3</v>
      </c>
      <c r="L110" s="11" t="s">
        <v>3</v>
      </c>
      <c r="M110" s="10">
        <v>0.37</v>
      </c>
      <c r="N110" s="10">
        <v>7.0000000000000007E-2</v>
      </c>
      <c r="O110" s="11" t="s">
        <v>3</v>
      </c>
      <c r="P110" s="11" t="s">
        <v>3</v>
      </c>
      <c r="Q110" s="11" t="s">
        <v>3</v>
      </c>
      <c r="R110" s="10">
        <v>100.15</v>
      </c>
      <c r="S110" s="3">
        <v>90.661836568948189</v>
      </c>
    </row>
    <row r="111" spans="1:19" ht="14.5" customHeight="1" x14ac:dyDescent="0.35">
      <c r="A111" s="23" t="s">
        <v>498</v>
      </c>
      <c r="B111" s="54" t="s">
        <v>489</v>
      </c>
      <c r="C111" s="149" t="s">
        <v>1</v>
      </c>
      <c r="D111" s="2">
        <v>40.799999999999997</v>
      </c>
      <c r="E111" s="31" t="s">
        <v>3</v>
      </c>
      <c r="F111" s="30">
        <v>7.67</v>
      </c>
      <c r="G111" s="30">
        <v>50.7</v>
      </c>
      <c r="H111" s="30">
        <v>0.1</v>
      </c>
      <c r="I111" s="30" t="s">
        <v>4</v>
      </c>
      <c r="J111" s="31" t="s">
        <v>3</v>
      </c>
      <c r="K111" s="31" t="s">
        <v>3</v>
      </c>
      <c r="L111" s="31" t="s">
        <v>3</v>
      </c>
      <c r="M111" s="30">
        <v>0.39</v>
      </c>
      <c r="N111" s="30">
        <v>0.04</v>
      </c>
      <c r="O111" s="31" t="s">
        <v>3</v>
      </c>
      <c r="P111" s="31" t="s">
        <v>3</v>
      </c>
      <c r="Q111" s="31" t="s">
        <v>3</v>
      </c>
      <c r="R111" s="30">
        <v>99.73</v>
      </c>
      <c r="S111" s="24">
        <v>92.178412589804992</v>
      </c>
    </row>
    <row r="112" spans="1:19" ht="14.5" customHeight="1" x14ac:dyDescent="0.35">
      <c r="A112" s="46"/>
      <c r="B112" s="55" t="s">
        <v>490</v>
      </c>
      <c r="C112" s="149" t="s">
        <v>1</v>
      </c>
      <c r="D112" s="2">
        <v>41</v>
      </c>
      <c r="E112" s="31" t="s">
        <v>3</v>
      </c>
      <c r="F112" s="30">
        <v>7.8</v>
      </c>
      <c r="G112" s="30">
        <v>51</v>
      </c>
      <c r="H112" s="30">
        <v>0.09</v>
      </c>
      <c r="I112" s="30">
        <v>0.06</v>
      </c>
      <c r="J112" s="31" t="s">
        <v>3</v>
      </c>
      <c r="K112" s="31" t="s">
        <v>3</v>
      </c>
      <c r="L112" s="31" t="s">
        <v>3</v>
      </c>
      <c r="M112" s="30">
        <v>0.4</v>
      </c>
      <c r="N112" s="30">
        <v>0.04</v>
      </c>
      <c r="O112" s="31" t="s">
        <v>3</v>
      </c>
      <c r="P112" s="31" t="s">
        <v>3</v>
      </c>
      <c r="Q112" s="31" t="s">
        <v>3</v>
      </c>
      <c r="R112" s="30">
        <v>100.39</v>
      </c>
      <c r="S112" s="3">
        <v>92.099409604668864</v>
      </c>
    </row>
    <row r="113" spans="1:19" ht="14.5" customHeight="1" x14ac:dyDescent="0.35">
      <c r="A113" s="46"/>
      <c r="B113" s="55" t="s">
        <v>491</v>
      </c>
      <c r="C113" s="149" t="s">
        <v>1</v>
      </c>
      <c r="D113" s="2">
        <v>40.6</v>
      </c>
      <c r="E113" s="31" t="s">
        <v>3</v>
      </c>
      <c r="F113" s="30">
        <v>7.86</v>
      </c>
      <c r="G113" s="30">
        <v>50.52</v>
      </c>
      <c r="H113" s="30">
        <v>0.1</v>
      </c>
      <c r="I113" s="30" t="s">
        <v>4</v>
      </c>
      <c r="J113" s="31" t="s">
        <v>3</v>
      </c>
      <c r="K113" s="31" t="s">
        <v>3</v>
      </c>
      <c r="L113" s="31" t="s">
        <v>3</v>
      </c>
      <c r="M113" s="30">
        <v>0.4</v>
      </c>
      <c r="N113" s="30" t="s">
        <v>4</v>
      </c>
      <c r="O113" s="31" t="s">
        <v>3</v>
      </c>
      <c r="P113" s="31" t="s">
        <v>3</v>
      </c>
      <c r="Q113" s="31" t="s">
        <v>3</v>
      </c>
      <c r="R113" s="30">
        <v>99.54</v>
      </c>
      <c r="S113" s="3">
        <v>91.973942259452386</v>
      </c>
    </row>
    <row r="114" spans="1:19" ht="14.5" customHeight="1" x14ac:dyDescent="0.35">
      <c r="A114" s="46"/>
      <c r="B114" s="55" t="s">
        <v>492</v>
      </c>
      <c r="C114" s="149" t="s">
        <v>1</v>
      </c>
      <c r="D114" s="2">
        <v>40.700000000000003</v>
      </c>
      <c r="E114" s="31" t="s">
        <v>3</v>
      </c>
      <c r="F114" s="30">
        <v>8.0299999999999994</v>
      </c>
      <c r="G114" s="30">
        <v>49.9</v>
      </c>
      <c r="H114" s="30">
        <v>0.11</v>
      </c>
      <c r="I114" s="30">
        <v>0.05</v>
      </c>
      <c r="J114" s="31" t="s">
        <v>3</v>
      </c>
      <c r="K114" s="31" t="s">
        <v>3</v>
      </c>
      <c r="L114" s="31" t="s">
        <v>3</v>
      </c>
      <c r="M114" s="30">
        <v>0.38</v>
      </c>
      <c r="N114" s="30">
        <v>0.05</v>
      </c>
      <c r="O114" s="31" t="s">
        <v>3</v>
      </c>
      <c r="P114" s="31" t="s">
        <v>3</v>
      </c>
      <c r="Q114" s="31" t="s">
        <v>3</v>
      </c>
      <c r="R114" s="30">
        <v>99.22</v>
      </c>
      <c r="S114" s="3">
        <v>91.721276750328215</v>
      </c>
    </row>
    <row r="115" spans="1:19" ht="14.5" customHeight="1" x14ac:dyDescent="0.35">
      <c r="A115" s="46"/>
      <c r="B115" s="55" t="s">
        <v>493</v>
      </c>
      <c r="C115" s="149" t="s">
        <v>1</v>
      </c>
      <c r="D115" s="2">
        <v>40.6</v>
      </c>
      <c r="E115" s="31" t="s">
        <v>3</v>
      </c>
      <c r="F115" s="30">
        <v>7.85</v>
      </c>
      <c r="G115" s="30">
        <v>49.83</v>
      </c>
      <c r="H115" s="30">
        <v>0.1</v>
      </c>
      <c r="I115" s="30" t="s">
        <v>4</v>
      </c>
      <c r="J115" s="31" t="s">
        <v>3</v>
      </c>
      <c r="K115" s="31" t="s">
        <v>3</v>
      </c>
      <c r="L115" s="31" t="s">
        <v>3</v>
      </c>
      <c r="M115" s="30">
        <v>0.36</v>
      </c>
      <c r="N115" s="30" t="s">
        <v>4</v>
      </c>
      <c r="O115" s="31" t="s">
        <v>3</v>
      </c>
      <c r="P115" s="31" t="s">
        <v>3</v>
      </c>
      <c r="Q115" s="31" t="s">
        <v>3</v>
      </c>
      <c r="R115" s="30">
        <v>98.8</v>
      </c>
      <c r="S115" s="3">
        <v>91.881339836199928</v>
      </c>
    </row>
    <row r="116" spans="1:19" ht="14.5" customHeight="1" x14ac:dyDescent="0.35">
      <c r="A116" s="46"/>
      <c r="B116" s="55" t="s">
        <v>494</v>
      </c>
      <c r="C116" s="149" t="s">
        <v>1</v>
      </c>
      <c r="D116" s="2">
        <v>40.700000000000003</v>
      </c>
      <c r="E116" s="31" t="s">
        <v>3</v>
      </c>
      <c r="F116" s="30">
        <v>7.85</v>
      </c>
      <c r="G116" s="30">
        <v>50.3</v>
      </c>
      <c r="H116" s="30">
        <v>0.1</v>
      </c>
      <c r="I116" s="30" t="s">
        <v>4</v>
      </c>
      <c r="J116" s="31" t="s">
        <v>3</v>
      </c>
      <c r="K116" s="31" t="s">
        <v>3</v>
      </c>
      <c r="L116" s="31" t="s">
        <v>3</v>
      </c>
      <c r="M116" s="30">
        <v>0.37</v>
      </c>
      <c r="N116" s="30" t="s">
        <v>4</v>
      </c>
      <c r="O116" s="31" t="s">
        <v>3</v>
      </c>
      <c r="P116" s="31" t="s">
        <v>3</v>
      </c>
      <c r="Q116" s="31" t="s">
        <v>3</v>
      </c>
      <c r="R116" s="30">
        <v>99.38</v>
      </c>
      <c r="S116" s="3">
        <v>91.951094160660077</v>
      </c>
    </row>
    <row r="117" spans="1:19" ht="14.5" customHeight="1" x14ac:dyDescent="0.35">
      <c r="A117" s="46"/>
      <c r="B117" s="55" t="s">
        <v>495</v>
      </c>
      <c r="C117" s="149" t="s">
        <v>1</v>
      </c>
      <c r="D117" s="2">
        <v>41.4</v>
      </c>
      <c r="E117" s="31" t="s">
        <v>3</v>
      </c>
      <c r="F117" s="30">
        <v>6.85</v>
      </c>
      <c r="G117" s="30">
        <v>51.9</v>
      </c>
      <c r="H117" s="30">
        <v>0.08</v>
      </c>
      <c r="I117" s="30">
        <v>0.05</v>
      </c>
      <c r="J117" s="31" t="s">
        <v>3</v>
      </c>
      <c r="K117" s="31" t="s">
        <v>3</v>
      </c>
      <c r="L117" s="31" t="s">
        <v>3</v>
      </c>
      <c r="M117" s="30">
        <v>0.32</v>
      </c>
      <c r="N117" s="30">
        <v>0.03</v>
      </c>
      <c r="O117" s="31" t="s">
        <v>3</v>
      </c>
      <c r="P117" s="31" t="s">
        <v>3</v>
      </c>
      <c r="Q117" s="31" t="s">
        <v>3</v>
      </c>
      <c r="R117" s="30">
        <v>100.63</v>
      </c>
      <c r="S117" s="3">
        <v>93.107361419400902</v>
      </c>
    </row>
    <row r="118" spans="1:19" ht="14.5" customHeight="1" x14ac:dyDescent="0.35">
      <c r="A118" s="46"/>
      <c r="B118" s="55" t="s">
        <v>496</v>
      </c>
      <c r="C118" s="149" t="s">
        <v>1</v>
      </c>
      <c r="D118" s="2">
        <v>40.799999999999997</v>
      </c>
      <c r="E118" s="31" t="s">
        <v>3</v>
      </c>
      <c r="F118" s="30">
        <v>6.37</v>
      </c>
      <c r="G118" s="30">
        <v>50.8</v>
      </c>
      <c r="H118" s="30">
        <v>0.1</v>
      </c>
      <c r="I118" s="30" t="s">
        <v>4</v>
      </c>
      <c r="J118" s="31" t="s">
        <v>3</v>
      </c>
      <c r="K118" s="31" t="s">
        <v>3</v>
      </c>
      <c r="L118" s="31" t="s">
        <v>3</v>
      </c>
      <c r="M118" s="30">
        <v>0.38</v>
      </c>
      <c r="N118" s="30">
        <v>7.0000000000000007E-2</v>
      </c>
      <c r="O118" s="31" t="s">
        <v>3</v>
      </c>
      <c r="P118" s="31" t="s">
        <v>3</v>
      </c>
      <c r="Q118" s="31" t="s">
        <v>3</v>
      </c>
      <c r="R118" s="30">
        <v>98.55</v>
      </c>
      <c r="S118" s="3">
        <v>93.428940246361933</v>
      </c>
    </row>
    <row r="119" spans="1:19" ht="14.5" customHeight="1" x14ac:dyDescent="0.35">
      <c r="A119" s="50"/>
      <c r="B119" s="56" t="s">
        <v>497</v>
      </c>
      <c r="C119" s="150" t="s">
        <v>1</v>
      </c>
      <c r="D119" s="9">
        <v>40.6</v>
      </c>
      <c r="E119" s="11" t="s">
        <v>3</v>
      </c>
      <c r="F119" s="10">
        <v>6.42</v>
      </c>
      <c r="G119" s="10">
        <v>51</v>
      </c>
      <c r="H119" s="10">
        <v>0.1</v>
      </c>
      <c r="I119" s="10">
        <v>0.03</v>
      </c>
      <c r="J119" s="11" t="s">
        <v>3</v>
      </c>
      <c r="K119" s="11" t="s">
        <v>3</v>
      </c>
      <c r="L119" s="11" t="s">
        <v>3</v>
      </c>
      <c r="M119" s="10">
        <v>0.37</v>
      </c>
      <c r="N119" s="10">
        <v>0.06</v>
      </c>
      <c r="O119" s="11" t="s">
        <v>3</v>
      </c>
      <c r="P119" s="11" t="s">
        <v>3</v>
      </c>
      <c r="Q119" s="11" t="s">
        <v>3</v>
      </c>
      <c r="R119" s="10">
        <v>98.58</v>
      </c>
      <c r="S119" s="26">
        <v>93.40502197765224</v>
      </c>
    </row>
    <row r="120" spans="1:19" ht="14.5" customHeight="1" x14ac:dyDescent="0.35">
      <c r="A120" s="23" t="s">
        <v>146</v>
      </c>
      <c r="B120" s="54" t="s">
        <v>143</v>
      </c>
      <c r="C120" s="149" t="s">
        <v>17</v>
      </c>
      <c r="D120" s="2">
        <v>40.917000000000002</v>
      </c>
      <c r="E120" s="30">
        <v>2.3E-2</v>
      </c>
      <c r="F120" s="30">
        <v>5.9</v>
      </c>
      <c r="G120" s="30">
        <v>50.835000000000001</v>
      </c>
      <c r="H120" s="30">
        <v>9.4E-2</v>
      </c>
      <c r="I120" s="30">
        <v>3.4000000000000002E-2</v>
      </c>
      <c r="J120" s="30">
        <v>1.0999999999999999E-2</v>
      </c>
      <c r="K120" s="30">
        <v>0</v>
      </c>
      <c r="L120" s="30">
        <v>0.01</v>
      </c>
      <c r="M120" s="30">
        <v>0.224</v>
      </c>
      <c r="N120" s="30">
        <v>3.4000000000000002E-2</v>
      </c>
      <c r="O120" s="31" t="s">
        <v>3</v>
      </c>
      <c r="P120" s="31" t="s">
        <v>3</v>
      </c>
      <c r="Q120" s="30">
        <v>1.2E-2</v>
      </c>
      <c r="R120" s="30">
        <v>98.093999999999994</v>
      </c>
      <c r="S120" s="24">
        <v>93.888076640542266</v>
      </c>
    </row>
    <row r="121" spans="1:19" ht="14.5" customHeight="1" x14ac:dyDescent="0.35">
      <c r="A121" s="46"/>
      <c r="B121" s="55" t="s">
        <v>144</v>
      </c>
      <c r="C121" s="149" t="s">
        <v>17</v>
      </c>
      <c r="D121" s="2">
        <v>40.83</v>
      </c>
      <c r="E121" s="30">
        <v>5.1999999999999998E-2</v>
      </c>
      <c r="F121" s="30">
        <v>4.6130000000000004</v>
      </c>
      <c r="G121" s="30">
        <v>51.51</v>
      </c>
      <c r="H121" s="30">
        <v>0.06</v>
      </c>
      <c r="I121" s="30">
        <v>8.6999999999999994E-2</v>
      </c>
      <c r="J121" s="30">
        <v>2.5000000000000001E-2</v>
      </c>
      <c r="K121" s="30">
        <v>4.0000000000000001E-3</v>
      </c>
      <c r="L121" s="30">
        <v>3.0000000000000001E-3</v>
      </c>
      <c r="M121" s="30">
        <v>0.19600000000000001</v>
      </c>
      <c r="N121" s="30">
        <v>1.7999999999999999E-2</v>
      </c>
      <c r="O121" s="31" t="s">
        <v>3</v>
      </c>
      <c r="P121" s="31" t="s">
        <v>3</v>
      </c>
      <c r="Q121" s="30">
        <v>1.0999999999999999E-2</v>
      </c>
      <c r="R121" s="30">
        <v>97.409000000000006</v>
      </c>
      <c r="S121" s="3">
        <v>95.217164723720259</v>
      </c>
    </row>
    <row r="122" spans="1:19" ht="14.5" customHeight="1" x14ac:dyDescent="0.35">
      <c r="A122" s="50"/>
      <c r="B122" s="56" t="s">
        <v>145</v>
      </c>
      <c r="C122" s="150" t="s">
        <v>17</v>
      </c>
      <c r="D122" s="9">
        <v>41.186</v>
      </c>
      <c r="E122" s="10">
        <v>4.9000000000000002E-2</v>
      </c>
      <c r="F122" s="10">
        <v>4.633</v>
      </c>
      <c r="G122" s="10">
        <v>51.738</v>
      </c>
      <c r="H122" s="10">
        <v>7.5999999999999998E-2</v>
      </c>
      <c r="I122" s="10">
        <v>0.08</v>
      </c>
      <c r="J122" s="10">
        <v>2.1000000000000001E-2</v>
      </c>
      <c r="K122" s="10">
        <v>0</v>
      </c>
      <c r="L122" s="10">
        <v>3.0000000000000001E-3</v>
      </c>
      <c r="M122" s="10">
        <v>0.191</v>
      </c>
      <c r="N122" s="10">
        <v>0.01</v>
      </c>
      <c r="O122" s="11" t="s">
        <v>3</v>
      </c>
      <c r="P122" s="11" t="s">
        <v>3</v>
      </c>
      <c r="Q122" s="10">
        <v>1.6E-2</v>
      </c>
      <c r="R122" s="10">
        <v>98.003</v>
      </c>
      <c r="S122" s="26">
        <v>95.217576194290032</v>
      </c>
    </row>
    <row r="123" spans="1:19" ht="14.5" customHeight="1" x14ac:dyDescent="0.35">
      <c r="A123" s="23" t="s">
        <v>186</v>
      </c>
      <c r="B123" s="54" t="s">
        <v>167</v>
      </c>
      <c r="C123" s="152" t="s">
        <v>1</v>
      </c>
      <c r="D123" s="2">
        <v>41.39</v>
      </c>
      <c r="E123" s="30">
        <v>0</v>
      </c>
      <c r="F123" s="30">
        <v>6.53</v>
      </c>
      <c r="G123" s="30">
        <v>50.3</v>
      </c>
      <c r="H123" s="30">
        <v>0.1</v>
      </c>
      <c r="I123" s="30">
        <v>0.41</v>
      </c>
      <c r="J123" s="31" t="s">
        <v>3</v>
      </c>
      <c r="K123" s="30">
        <v>0</v>
      </c>
      <c r="L123" s="30">
        <v>0</v>
      </c>
      <c r="M123" s="30">
        <v>0.35</v>
      </c>
      <c r="N123" s="30">
        <v>0.05</v>
      </c>
      <c r="O123" s="31" t="s">
        <v>3</v>
      </c>
      <c r="P123" s="31" t="s">
        <v>3</v>
      </c>
      <c r="Q123" s="31" t="s">
        <v>3</v>
      </c>
      <c r="R123" s="30">
        <v>99.13</v>
      </c>
      <c r="S123" s="24">
        <v>93.21267796928413</v>
      </c>
    </row>
    <row r="124" spans="1:19" ht="14.5" customHeight="1" x14ac:dyDescent="0.35">
      <c r="A124" s="46"/>
      <c r="B124" s="55" t="s">
        <v>168</v>
      </c>
      <c r="C124" s="152" t="s">
        <v>1</v>
      </c>
      <c r="D124" s="4" t="s">
        <v>3</v>
      </c>
      <c r="E124" s="31" t="s">
        <v>3</v>
      </c>
      <c r="F124" s="31" t="s">
        <v>3</v>
      </c>
      <c r="G124" s="31" t="s">
        <v>3</v>
      </c>
      <c r="H124" s="31" t="s">
        <v>3</v>
      </c>
      <c r="I124" s="31" t="s">
        <v>3</v>
      </c>
      <c r="J124" s="31" t="s">
        <v>3</v>
      </c>
      <c r="K124" s="31" t="s">
        <v>3</v>
      </c>
      <c r="L124" s="31" t="s">
        <v>3</v>
      </c>
      <c r="M124" s="31" t="s">
        <v>3</v>
      </c>
      <c r="N124" s="31" t="s">
        <v>3</v>
      </c>
      <c r="O124" s="31" t="s">
        <v>3</v>
      </c>
      <c r="P124" s="31" t="s">
        <v>3</v>
      </c>
      <c r="Q124" s="31" t="s">
        <v>3</v>
      </c>
      <c r="R124" s="31" t="s">
        <v>3</v>
      </c>
      <c r="S124" s="3" t="s">
        <v>3</v>
      </c>
    </row>
    <row r="125" spans="1:19" ht="14.5" customHeight="1" x14ac:dyDescent="0.35">
      <c r="A125" s="46"/>
      <c r="B125" s="55" t="s">
        <v>169</v>
      </c>
      <c r="C125" s="152" t="s">
        <v>170</v>
      </c>
      <c r="D125" s="4" t="s">
        <v>3</v>
      </c>
      <c r="E125" s="31" t="s">
        <v>3</v>
      </c>
      <c r="F125" s="31" t="s">
        <v>3</v>
      </c>
      <c r="G125" s="31" t="s">
        <v>3</v>
      </c>
      <c r="H125" s="31" t="s">
        <v>3</v>
      </c>
      <c r="I125" s="31" t="s">
        <v>3</v>
      </c>
      <c r="J125" s="31" t="s">
        <v>3</v>
      </c>
      <c r="K125" s="31" t="s">
        <v>3</v>
      </c>
      <c r="L125" s="31" t="s">
        <v>3</v>
      </c>
      <c r="M125" s="31" t="s">
        <v>3</v>
      </c>
      <c r="N125" s="31" t="s">
        <v>3</v>
      </c>
      <c r="O125" s="31" t="s">
        <v>3</v>
      </c>
      <c r="P125" s="31" t="s">
        <v>3</v>
      </c>
      <c r="Q125" s="31" t="s">
        <v>3</v>
      </c>
      <c r="R125" s="31" t="s">
        <v>3</v>
      </c>
      <c r="S125" s="3" t="s">
        <v>3</v>
      </c>
    </row>
    <row r="126" spans="1:19" ht="14.5" customHeight="1" x14ac:dyDescent="0.35">
      <c r="A126" s="46"/>
      <c r="B126" s="55" t="s">
        <v>171</v>
      </c>
      <c r="C126" s="152" t="s">
        <v>170</v>
      </c>
      <c r="D126" s="4" t="s">
        <v>3</v>
      </c>
      <c r="E126" s="31" t="s">
        <v>3</v>
      </c>
      <c r="F126" s="31" t="s">
        <v>3</v>
      </c>
      <c r="G126" s="31" t="s">
        <v>3</v>
      </c>
      <c r="H126" s="31" t="s">
        <v>3</v>
      </c>
      <c r="I126" s="31" t="s">
        <v>3</v>
      </c>
      <c r="J126" s="31" t="s">
        <v>3</v>
      </c>
      <c r="K126" s="31" t="s">
        <v>3</v>
      </c>
      <c r="L126" s="31" t="s">
        <v>3</v>
      </c>
      <c r="M126" s="31" t="s">
        <v>3</v>
      </c>
      <c r="N126" s="31" t="s">
        <v>3</v>
      </c>
      <c r="O126" s="31" t="s">
        <v>3</v>
      </c>
      <c r="P126" s="31" t="s">
        <v>3</v>
      </c>
      <c r="Q126" s="31" t="s">
        <v>3</v>
      </c>
      <c r="R126" s="31" t="s">
        <v>3</v>
      </c>
      <c r="S126" s="3" t="s">
        <v>3</v>
      </c>
    </row>
    <row r="127" spans="1:19" ht="14.5" customHeight="1" x14ac:dyDescent="0.35">
      <c r="A127" s="46"/>
      <c r="B127" s="55" t="s">
        <v>172</v>
      </c>
      <c r="C127" s="152" t="s">
        <v>170</v>
      </c>
      <c r="D127" s="4" t="s">
        <v>3</v>
      </c>
      <c r="E127" s="31" t="s">
        <v>3</v>
      </c>
      <c r="F127" s="31" t="s">
        <v>3</v>
      </c>
      <c r="G127" s="31" t="s">
        <v>3</v>
      </c>
      <c r="H127" s="31" t="s">
        <v>3</v>
      </c>
      <c r="I127" s="31" t="s">
        <v>3</v>
      </c>
      <c r="J127" s="31" t="s">
        <v>3</v>
      </c>
      <c r="K127" s="31" t="s">
        <v>3</v>
      </c>
      <c r="L127" s="31" t="s">
        <v>3</v>
      </c>
      <c r="M127" s="31" t="s">
        <v>3</v>
      </c>
      <c r="N127" s="31" t="s">
        <v>3</v>
      </c>
      <c r="O127" s="31" t="s">
        <v>3</v>
      </c>
      <c r="P127" s="31" t="s">
        <v>3</v>
      </c>
      <c r="Q127" s="31" t="s">
        <v>3</v>
      </c>
      <c r="R127" s="31" t="s">
        <v>3</v>
      </c>
      <c r="S127" s="3" t="s">
        <v>3</v>
      </c>
    </row>
    <row r="128" spans="1:19" ht="14.5" customHeight="1" x14ac:dyDescent="0.35">
      <c r="A128" s="46"/>
      <c r="B128" s="55" t="s">
        <v>173</v>
      </c>
      <c r="C128" s="152" t="s">
        <v>170</v>
      </c>
      <c r="D128" s="4" t="s">
        <v>3</v>
      </c>
      <c r="E128" s="31" t="s">
        <v>3</v>
      </c>
      <c r="F128" s="31" t="s">
        <v>3</v>
      </c>
      <c r="G128" s="31" t="s">
        <v>3</v>
      </c>
      <c r="H128" s="31" t="s">
        <v>3</v>
      </c>
      <c r="I128" s="31" t="s">
        <v>3</v>
      </c>
      <c r="J128" s="31" t="s">
        <v>3</v>
      </c>
      <c r="K128" s="31" t="s">
        <v>3</v>
      </c>
      <c r="L128" s="31" t="s">
        <v>3</v>
      </c>
      <c r="M128" s="31" t="s">
        <v>3</v>
      </c>
      <c r="N128" s="31" t="s">
        <v>3</v>
      </c>
      <c r="O128" s="31" t="s">
        <v>3</v>
      </c>
      <c r="P128" s="31" t="s">
        <v>3</v>
      </c>
      <c r="Q128" s="31" t="s">
        <v>3</v>
      </c>
      <c r="R128" s="31" t="s">
        <v>3</v>
      </c>
      <c r="S128" s="3" t="s">
        <v>3</v>
      </c>
    </row>
    <row r="129" spans="1:19" ht="14.5" customHeight="1" x14ac:dyDescent="0.35">
      <c r="A129" s="46"/>
      <c r="B129" s="55" t="s">
        <v>174</v>
      </c>
      <c r="C129" s="152" t="s">
        <v>170</v>
      </c>
      <c r="D129" s="4" t="s">
        <v>3</v>
      </c>
      <c r="E129" s="31" t="s">
        <v>3</v>
      </c>
      <c r="F129" s="31" t="s">
        <v>3</v>
      </c>
      <c r="G129" s="31" t="s">
        <v>3</v>
      </c>
      <c r="H129" s="31" t="s">
        <v>3</v>
      </c>
      <c r="I129" s="31" t="s">
        <v>3</v>
      </c>
      <c r="J129" s="31" t="s">
        <v>3</v>
      </c>
      <c r="K129" s="31" t="s">
        <v>3</v>
      </c>
      <c r="L129" s="31" t="s">
        <v>3</v>
      </c>
      <c r="M129" s="31" t="s">
        <v>3</v>
      </c>
      <c r="N129" s="31" t="s">
        <v>3</v>
      </c>
      <c r="O129" s="31" t="s">
        <v>3</v>
      </c>
      <c r="P129" s="31" t="s">
        <v>3</v>
      </c>
      <c r="Q129" s="31" t="s">
        <v>3</v>
      </c>
      <c r="R129" s="31" t="s">
        <v>3</v>
      </c>
      <c r="S129" s="3" t="s">
        <v>3</v>
      </c>
    </row>
    <row r="130" spans="1:19" ht="14.5" customHeight="1" x14ac:dyDescent="0.35">
      <c r="A130" s="46"/>
      <c r="B130" s="55" t="s">
        <v>175</v>
      </c>
      <c r="C130" s="152" t="s">
        <v>170</v>
      </c>
      <c r="D130" s="4" t="s">
        <v>3</v>
      </c>
      <c r="E130" s="31" t="s">
        <v>3</v>
      </c>
      <c r="F130" s="31" t="s">
        <v>3</v>
      </c>
      <c r="G130" s="31" t="s">
        <v>3</v>
      </c>
      <c r="H130" s="31" t="s">
        <v>3</v>
      </c>
      <c r="I130" s="31" t="s">
        <v>3</v>
      </c>
      <c r="J130" s="31" t="s">
        <v>3</v>
      </c>
      <c r="K130" s="31" t="s">
        <v>3</v>
      </c>
      <c r="L130" s="31" t="s">
        <v>3</v>
      </c>
      <c r="M130" s="31" t="s">
        <v>3</v>
      </c>
      <c r="N130" s="31" t="s">
        <v>3</v>
      </c>
      <c r="O130" s="31" t="s">
        <v>3</v>
      </c>
      <c r="P130" s="31" t="s">
        <v>3</v>
      </c>
      <c r="Q130" s="31" t="s">
        <v>3</v>
      </c>
      <c r="R130" s="31" t="s">
        <v>3</v>
      </c>
      <c r="S130" s="3" t="s">
        <v>3</v>
      </c>
    </row>
    <row r="131" spans="1:19" ht="14.5" customHeight="1" x14ac:dyDescent="0.35">
      <c r="A131" s="46"/>
      <c r="B131" s="55" t="s">
        <v>176</v>
      </c>
      <c r="C131" s="152" t="s">
        <v>170</v>
      </c>
      <c r="D131" s="4" t="s">
        <v>3</v>
      </c>
      <c r="E131" s="31" t="s">
        <v>3</v>
      </c>
      <c r="F131" s="31" t="s">
        <v>3</v>
      </c>
      <c r="G131" s="31" t="s">
        <v>3</v>
      </c>
      <c r="H131" s="31" t="s">
        <v>3</v>
      </c>
      <c r="I131" s="31" t="s">
        <v>3</v>
      </c>
      <c r="J131" s="31" t="s">
        <v>3</v>
      </c>
      <c r="K131" s="31" t="s">
        <v>3</v>
      </c>
      <c r="L131" s="31" t="s">
        <v>3</v>
      </c>
      <c r="M131" s="31" t="s">
        <v>3</v>
      </c>
      <c r="N131" s="31" t="s">
        <v>3</v>
      </c>
      <c r="O131" s="31" t="s">
        <v>3</v>
      </c>
      <c r="P131" s="31" t="s">
        <v>3</v>
      </c>
      <c r="Q131" s="31" t="s">
        <v>3</v>
      </c>
      <c r="R131" s="31" t="s">
        <v>3</v>
      </c>
      <c r="S131" s="3" t="s">
        <v>3</v>
      </c>
    </row>
    <row r="132" spans="1:19" ht="14.5" customHeight="1" x14ac:dyDescent="0.35">
      <c r="A132" s="46"/>
      <c r="B132" s="55" t="s">
        <v>177</v>
      </c>
      <c r="C132" s="152" t="s">
        <v>1</v>
      </c>
      <c r="D132" s="4" t="s">
        <v>3</v>
      </c>
      <c r="E132" s="31" t="s">
        <v>3</v>
      </c>
      <c r="F132" s="31" t="s">
        <v>3</v>
      </c>
      <c r="G132" s="31" t="s">
        <v>3</v>
      </c>
      <c r="H132" s="31" t="s">
        <v>3</v>
      </c>
      <c r="I132" s="31" t="s">
        <v>3</v>
      </c>
      <c r="J132" s="31" t="s">
        <v>3</v>
      </c>
      <c r="K132" s="31" t="s">
        <v>3</v>
      </c>
      <c r="L132" s="31" t="s">
        <v>3</v>
      </c>
      <c r="M132" s="31" t="s">
        <v>3</v>
      </c>
      <c r="N132" s="31" t="s">
        <v>3</v>
      </c>
      <c r="O132" s="31" t="s">
        <v>3</v>
      </c>
      <c r="P132" s="31" t="s">
        <v>3</v>
      </c>
      <c r="Q132" s="31" t="s">
        <v>3</v>
      </c>
      <c r="R132" s="31" t="s">
        <v>3</v>
      </c>
      <c r="S132" s="3" t="s">
        <v>3</v>
      </c>
    </row>
    <row r="133" spans="1:19" ht="14.5" customHeight="1" x14ac:dyDescent="0.35">
      <c r="A133" s="46"/>
      <c r="B133" s="55" t="s">
        <v>178</v>
      </c>
      <c r="C133" s="152" t="s">
        <v>1</v>
      </c>
      <c r="D133" s="4" t="s">
        <v>3</v>
      </c>
      <c r="E133" s="31" t="s">
        <v>3</v>
      </c>
      <c r="F133" s="31" t="s">
        <v>3</v>
      </c>
      <c r="G133" s="31" t="s">
        <v>3</v>
      </c>
      <c r="H133" s="31" t="s">
        <v>3</v>
      </c>
      <c r="I133" s="31" t="s">
        <v>3</v>
      </c>
      <c r="J133" s="31" t="s">
        <v>3</v>
      </c>
      <c r="K133" s="31" t="s">
        <v>3</v>
      </c>
      <c r="L133" s="31" t="s">
        <v>3</v>
      </c>
      <c r="M133" s="31" t="s">
        <v>3</v>
      </c>
      <c r="N133" s="31" t="s">
        <v>3</v>
      </c>
      <c r="O133" s="31" t="s">
        <v>3</v>
      </c>
      <c r="P133" s="31" t="s">
        <v>3</v>
      </c>
      <c r="Q133" s="31" t="s">
        <v>3</v>
      </c>
      <c r="R133" s="31" t="s">
        <v>3</v>
      </c>
      <c r="S133" s="3" t="s">
        <v>3</v>
      </c>
    </row>
    <row r="134" spans="1:19" ht="14.5" customHeight="1" x14ac:dyDescent="0.35">
      <c r="A134" s="46"/>
      <c r="B134" s="55" t="s">
        <v>179</v>
      </c>
      <c r="C134" s="152" t="s">
        <v>1</v>
      </c>
      <c r="D134" s="4" t="s">
        <v>3</v>
      </c>
      <c r="E134" s="31" t="s">
        <v>3</v>
      </c>
      <c r="F134" s="31" t="s">
        <v>3</v>
      </c>
      <c r="G134" s="31" t="s">
        <v>3</v>
      </c>
      <c r="H134" s="31" t="s">
        <v>3</v>
      </c>
      <c r="I134" s="31" t="s">
        <v>3</v>
      </c>
      <c r="J134" s="31" t="s">
        <v>3</v>
      </c>
      <c r="K134" s="31" t="s">
        <v>3</v>
      </c>
      <c r="L134" s="31" t="s">
        <v>3</v>
      </c>
      <c r="M134" s="31" t="s">
        <v>3</v>
      </c>
      <c r="N134" s="31" t="s">
        <v>3</v>
      </c>
      <c r="O134" s="31" t="s">
        <v>3</v>
      </c>
      <c r="P134" s="31" t="s">
        <v>3</v>
      </c>
      <c r="Q134" s="31" t="s">
        <v>3</v>
      </c>
      <c r="R134" s="31" t="s">
        <v>3</v>
      </c>
      <c r="S134" s="3" t="s">
        <v>3</v>
      </c>
    </row>
    <row r="135" spans="1:19" ht="14.5" customHeight="1" x14ac:dyDescent="0.35">
      <c r="A135" s="46"/>
      <c r="B135" s="55" t="s">
        <v>180</v>
      </c>
      <c r="C135" s="152" t="s">
        <v>1</v>
      </c>
      <c r="D135" s="4" t="s">
        <v>3</v>
      </c>
      <c r="E135" s="31" t="s">
        <v>3</v>
      </c>
      <c r="F135" s="31" t="s">
        <v>3</v>
      </c>
      <c r="G135" s="31" t="s">
        <v>3</v>
      </c>
      <c r="H135" s="31" t="s">
        <v>3</v>
      </c>
      <c r="I135" s="31" t="s">
        <v>3</v>
      </c>
      <c r="J135" s="31" t="s">
        <v>3</v>
      </c>
      <c r="K135" s="31" t="s">
        <v>3</v>
      </c>
      <c r="L135" s="31" t="s">
        <v>3</v>
      </c>
      <c r="M135" s="31" t="s">
        <v>3</v>
      </c>
      <c r="N135" s="31" t="s">
        <v>3</v>
      </c>
      <c r="O135" s="31" t="s">
        <v>3</v>
      </c>
      <c r="P135" s="31" t="s">
        <v>3</v>
      </c>
      <c r="Q135" s="31" t="s">
        <v>3</v>
      </c>
      <c r="R135" s="31" t="s">
        <v>3</v>
      </c>
      <c r="S135" s="3" t="s">
        <v>3</v>
      </c>
    </row>
    <row r="136" spans="1:19" ht="14.5" customHeight="1" x14ac:dyDescent="0.35">
      <c r="A136" s="46"/>
      <c r="B136" s="55" t="s">
        <v>181</v>
      </c>
      <c r="C136" s="152" t="s">
        <v>1</v>
      </c>
      <c r="D136" s="2">
        <v>39.619999999999997</v>
      </c>
      <c r="E136" s="30">
        <v>0.04</v>
      </c>
      <c r="F136" s="30">
        <v>12.13</v>
      </c>
      <c r="G136" s="30">
        <v>46.42</v>
      </c>
      <c r="H136" s="30">
        <v>0.14000000000000001</v>
      </c>
      <c r="I136" s="30">
        <v>0.04</v>
      </c>
      <c r="J136" s="30">
        <v>0.04</v>
      </c>
      <c r="K136" s="30">
        <v>0</v>
      </c>
      <c r="L136" s="30">
        <v>0</v>
      </c>
      <c r="M136" s="30">
        <v>0.31</v>
      </c>
      <c r="N136" s="30">
        <v>0.06</v>
      </c>
      <c r="O136" s="31" t="s">
        <v>3</v>
      </c>
      <c r="P136" s="31" t="s">
        <v>3</v>
      </c>
      <c r="Q136" s="31" t="s">
        <v>3</v>
      </c>
      <c r="R136" s="30">
        <v>98.8</v>
      </c>
      <c r="S136" s="3">
        <v>87.216941117894947</v>
      </c>
    </row>
    <row r="137" spans="1:19" ht="14.5" customHeight="1" x14ac:dyDescent="0.35">
      <c r="A137" s="46"/>
      <c r="B137" s="55" t="s">
        <v>182</v>
      </c>
      <c r="C137" s="152" t="s">
        <v>1</v>
      </c>
      <c r="D137" s="2" t="s">
        <v>3</v>
      </c>
      <c r="E137" s="30" t="s">
        <v>3</v>
      </c>
      <c r="F137" s="30" t="s">
        <v>3</v>
      </c>
      <c r="G137" s="30" t="s">
        <v>3</v>
      </c>
      <c r="H137" s="30" t="s">
        <v>3</v>
      </c>
      <c r="I137" s="30" t="s">
        <v>3</v>
      </c>
      <c r="J137" s="30" t="s">
        <v>3</v>
      </c>
      <c r="K137" s="30" t="s">
        <v>3</v>
      </c>
      <c r="L137" s="30" t="s">
        <v>3</v>
      </c>
      <c r="M137" s="30" t="s">
        <v>3</v>
      </c>
      <c r="N137" s="30" t="s">
        <v>3</v>
      </c>
      <c r="O137" s="31" t="s">
        <v>3</v>
      </c>
      <c r="P137" s="31" t="s">
        <v>3</v>
      </c>
      <c r="Q137" s="31" t="s">
        <v>3</v>
      </c>
      <c r="R137" s="30" t="s">
        <v>3</v>
      </c>
      <c r="S137" s="3" t="s">
        <v>3</v>
      </c>
    </row>
    <row r="138" spans="1:19" ht="14.5" customHeight="1" x14ac:dyDescent="0.35">
      <c r="A138" s="46"/>
      <c r="B138" s="55" t="s">
        <v>183</v>
      </c>
      <c r="C138" s="152" t="s">
        <v>1</v>
      </c>
      <c r="D138" s="2" t="s">
        <v>3</v>
      </c>
      <c r="E138" s="30" t="s">
        <v>3</v>
      </c>
      <c r="F138" s="30" t="s">
        <v>3</v>
      </c>
      <c r="G138" s="30" t="s">
        <v>3</v>
      </c>
      <c r="H138" s="30" t="s">
        <v>3</v>
      </c>
      <c r="I138" s="30" t="s">
        <v>3</v>
      </c>
      <c r="J138" s="30" t="s">
        <v>3</v>
      </c>
      <c r="K138" s="30" t="s">
        <v>3</v>
      </c>
      <c r="L138" s="30" t="s">
        <v>3</v>
      </c>
      <c r="M138" s="30" t="s">
        <v>3</v>
      </c>
      <c r="N138" s="30" t="s">
        <v>3</v>
      </c>
      <c r="O138" s="31" t="s">
        <v>3</v>
      </c>
      <c r="P138" s="31" t="s">
        <v>3</v>
      </c>
      <c r="Q138" s="31" t="s">
        <v>3</v>
      </c>
      <c r="R138" s="30" t="s">
        <v>3</v>
      </c>
      <c r="S138" s="3" t="s">
        <v>3</v>
      </c>
    </row>
    <row r="139" spans="1:19" ht="14.5" customHeight="1" x14ac:dyDescent="0.35">
      <c r="A139" s="46"/>
      <c r="B139" s="55" t="s">
        <v>184</v>
      </c>
      <c r="C139" s="152" t="s">
        <v>1</v>
      </c>
      <c r="D139" s="2">
        <v>40.81</v>
      </c>
      <c r="E139" s="30">
        <v>0</v>
      </c>
      <c r="F139" s="30">
        <v>6.78</v>
      </c>
      <c r="G139" s="30">
        <v>50.17</v>
      </c>
      <c r="H139" s="30">
        <v>0.09</v>
      </c>
      <c r="I139" s="30">
        <v>0</v>
      </c>
      <c r="J139" s="30" t="s">
        <v>3</v>
      </c>
      <c r="K139" s="30">
        <v>0</v>
      </c>
      <c r="L139" s="30">
        <v>0</v>
      </c>
      <c r="M139" s="30">
        <v>0.36</v>
      </c>
      <c r="N139" s="30">
        <v>7.0000000000000007E-2</v>
      </c>
      <c r="O139" s="31" t="s">
        <v>3</v>
      </c>
      <c r="P139" s="31" t="s">
        <v>3</v>
      </c>
      <c r="Q139" s="31" t="s">
        <v>3</v>
      </c>
      <c r="R139" s="30">
        <v>98.28</v>
      </c>
      <c r="S139" s="3">
        <v>92.954161201470313</v>
      </c>
    </row>
    <row r="140" spans="1:19" ht="14.5" customHeight="1" x14ac:dyDescent="0.35">
      <c r="A140" s="50"/>
      <c r="B140" s="56" t="s">
        <v>185</v>
      </c>
      <c r="C140" s="139" t="s">
        <v>1</v>
      </c>
      <c r="D140" s="9" t="s">
        <v>3</v>
      </c>
      <c r="E140" s="10" t="s">
        <v>3</v>
      </c>
      <c r="F140" s="10" t="s">
        <v>3</v>
      </c>
      <c r="G140" s="10" t="s">
        <v>3</v>
      </c>
      <c r="H140" s="10" t="s">
        <v>3</v>
      </c>
      <c r="I140" s="10" t="s">
        <v>3</v>
      </c>
      <c r="J140" s="10" t="s">
        <v>3</v>
      </c>
      <c r="K140" s="10" t="s">
        <v>3</v>
      </c>
      <c r="L140" s="10" t="s">
        <v>3</v>
      </c>
      <c r="M140" s="10" t="s">
        <v>3</v>
      </c>
      <c r="N140" s="10" t="s">
        <v>3</v>
      </c>
      <c r="O140" s="11" t="s">
        <v>3</v>
      </c>
      <c r="P140" s="11" t="s">
        <v>3</v>
      </c>
      <c r="Q140" s="11" t="s">
        <v>3</v>
      </c>
      <c r="R140" s="10" t="s">
        <v>3</v>
      </c>
      <c r="S140" s="3" t="s">
        <v>3</v>
      </c>
    </row>
    <row r="141" spans="1:19" ht="14.5" customHeight="1" x14ac:dyDescent="0.35">
      <c r="A141" s="23" t="s">
        <v>166</v>
      </c>
      <c r="B141" s="54" t="s">
        <v>147</v>
      </c>
      <c r="C141" s="149" t="s">
        <v>1</v>
      </c>
      <c r="D141" s="4">
        <v>40.729999999999997</v>
      </c>
      <c r="E141" s="31">
        <v>5.8000000000000003E-2</v>
      </c>
      <c r="F141" s="31">
        <v>6.78</v>
      </c>
      <c r="G141" s="31">
        <v>52.15</v>
      </c>
      <c r="H141" s="31">
        <v>0.10100000000000001</v>
      </c>
      <c r="I141" s="31">
        <v>1.7000000000000001E-2</v>
      </c>
      <c r="J141" s="31">
        <v>1.9E-2</v>
      </c>
      <c r="K141" s="31">
        <v>0</v>
      </c>
      <c r="L141" s="31">
        <v>0</v>
      </c>
      <c r="M141" s="31">
        <v>0.34300000000000003</v>
      </c>
      <c r="N141" s="31">
        <v>2.4E-2</v>
      </c>
      <c r="O141" s="31" t="s">
        <v>3</v>
      </c>
      <c r="P141" s="31">
        <v>0</v>
      </c>
      <c r="Q141" s="31">
        <v>3.0000000000000001E-3</v>
      </c>
      <c r="R141" s="31">
        <f>SUM(D141:Q141)</f>
        <v>100.22499999999999</v>
      </c>
      <c r="S141" s="24">
        <v>93.203491905836302</v>
      </c>
    </row>
    <row r="142" spans="1:19" ht="14.5" customHeight="1" x14ac:dyDescent="0.35">
      <c r="A142" s="46"/>
      <c r="B142" s="55" t="s">
        <v>148</v>
      </c>
      <c r="C142" s="149" t="s">
        <v>1</v>
      </c>
      <c r="D142" s="2">
        <v>40.36</v>
      </c>
      <c r="E142" s="30">
        <v>4.7749999999999994E-2</v>
      </c>
      <c r="F142" s="30">
        <v>7.6275000000000004</v>
      </c>
      <c r="G142" s="30">
        <v>50.954999999999998</v>
      </c>
      <c r="H142" s="30">
        <v>9.1749999999999998E-2</v>
      </c>
      <c r="I142" s="30">
        <v>0.02</v>
      </c>
      <c r="J142" s="30">
        <v>4.0749999999999995E-2</v>
      </c>
      <c r="K142" s="30">
        <v>2.5000000000000001E-3</v>
      </c>
      <c r="L142" s="30">
        <v>1.375E-2</v>
      </c>
      <c r="M142" s="30">
        <v>0.33524999999999999</v>
      </c>
      <c r="N142" s="30">
        <v>1.4E-2</v>
      </c>
      <c r="O142" s="31" t="s">
        <v>3</v>
      </c>
      <c r="P142" s="30">
        <v>0</v>
      </c>
      <c r="Q142" s="30">
        <v>2.5000000000000001E-3</v>
      </c>
      <c r="R142" s="30">
        <f>SUM(D142:Q142)</f>
        <v>99.510750000000002</v>
      </c>
      <c r="S142" s="3">
        <v>92.254306092596579</v>
      </c>
    </row>
    <row r="143" spans="1:19" ht="14.5" customHeight="1" x14ac:dyDescent="0.35">
      <c r="A143" s="46"/>
      <c r="B143" s="55" t="s">
        <v>149</v>
      </c>
      <c r="C143" s="149" t="s">
        <v>1</v>
      </c>
      <c r="D143" s="2">
        <v>39.93666666666666</v>
      </c>
      <c r="E143" s="30">
        <v>3.5000000000000003E-2</v>
      </c>
      <c r="F143" s="30">
        <v>7.4633333333333338</v>
      </c>
      <c r="G143" s="30">
        <v>51.123333333333335</v>
      </c>
      <c r="H143" s="30">
        <v>0.1</v>
      </c>
      <c r="I143" s="30">
        <v>1.7666666666666667E-2</v>
      </c>
      <c r="J143" s="30">
        <v>3.0666666666666665E-2</v>
      </c>
      <c r="K143" s="30">
        <v>0</v>
      </c>
      <c r="L143" s="30">
        <v>0</v>
      </c>
      <c r="M143" s="30">
        <v>0.33533333333333332</v>
      </c>
      <c r="N143" s="30">
        <v>1.5333333333333332E-2</v>
      </c>
      <c r="O143" s="31" t="s">
        <v>3</v>
      </c>
      <c r="P143" s="30">
        <v>0</v>
      </c>
      <c r="Q143" s="30">
        <v>8.3333333333333332E-3</v>
      </c>
      <c r="R143" s="30">
        <f>SUM(D143:Q143)</f>
        <v>99.065666666666658</v>
      </c>
      <c r="S143" s="3">
        <v>92.431465603596862</v>
      </c>
    </row>
    <row r="144" spans="1:19" ht="14.5" customHeight="1" x14ac:dyDescent="0.35">
      <c r="A144" s="46"/>
      <c r="B144" s="55" t="s">
        <v>150</v>
      </c>
      <c r="C144" s="149" t="s">
        <v>1</v>
      </c>
      <c r="D144" s="2">
        <v>40.104999999999997</v>
      </c>
      <c r="E144" s="30">
        <v>3.4250000000000003E-2</v>
      </c>
      <c r="F144" s="30">
        <v>6.9450000000000003</v>
      </c>
      <c r="G144" s="30">
        <v>52.314999999999998</v>
      </c>
      <c r="H144" s="30">
        <v>9.8750000000000004E-2</v>
      </c>
      <c r="I144" s="30">
        <v>3.075E-2</v>
      </c>
      <c r="J144" s="30">
        <v>2.5500000000000002E-2</v>
      </c>
      <c r="K144" s="30">
        <v>0</v>
      </c>
      <c r="L144" s="30">
        <v>0</v>
      </c>
      <c r="M144" s="30">
        <v>0.34700000000000003</v>
      </c>
      <c r="N144" s="30">
        <v>1.8250000000000002E-2</v>
      </c>
      <c r="O144" s="31" t="s">
        <v>3</v>
      </c>
      <c r="P144" s="30">
        <v>2.5000000000000001E-3</v>
      </c>
      <c r="Q144" s="30">
        <v>7.7499999999999999E-3</v>
      </c>
      <c r="R144" s="30">
        <f>SUM(D144:Q144)</f>
        <v>99.92974999999997</v>
      </c>
      <c r="S144" s="3">
        <v>93.069988514295844</v>
      </c>
    </row>
    <row r="145" spans="1:19" ht="14.5" customHeight="1" x14ac:dyDescent="0.35">
      <c r="A145" s="46"/>
      <c r="B145" s="55" t="s">
        <v>151</v>
      </c>
      <c r="C145" s="149" t="s">
        <v>1</v>
      </c>
      <c r="D145" s="2">
        <v>40.78</v>
      </c>
      <c r="E145" s="30">
        <v>0.05</v>
      </c>
      <c r="F145" s="30">
        <v>6.66</v>
      </c>
      <c r="G145" s="30">
        <v>51.912500000000001</v>
      </c>
      <c r="H145" s="30">
        <v>0.10174999999999999</v>
      </c>
      <c r="I145" s="30">
        <v>1.025E-2</v>
      </c>
      <c r="J145" s="30">
        <v>1.3999999999999999E-2</v>
      </c>
      <c r="K145" s="30">
        <v>0</v>
      </c>
      <c r="L145" s="30">
        <v>0</v>
      </c>
      <c r="M145" s="30">
        <v>0.33150000000000002</v>
      </c>
      <c r="N145" s="30">
        <v>4.0750000000000001E-2</v>
      </c>
      <c r="O145" s="31" t="s">
        <v>3</v>
      </c>
      <c r="P145" s="30">
        <v>0</v>
      </c>
      <c r="Q145" s="30">
        <v>3.7499999999999999E-3</v>
      </c>
      <c r="R145" s="30">
        <f t="shared" ref="R145:R147" si="0">SUM(D145:Q145)</f>
        <v>99.904499999999999</v>
      </c>
      <c r="S145" s="3">
        <v>93.287215736619302</v>
      </c>
    </row>
    <row r="146" spans="1:19" ht="14.5" customHeight="1" x14ac:dyDescent="0.35">
      <c r="A146" s="46"/>
      <c r="B146" s="55" t="s">
        <v>152</v>
      </c>
      <c r="C146" s="149" t="s">
        <v>1</v>
      </c>
      <c r="D146" s="4">
        <v>40.74</v>
      </c>
      <c r="E146" s="31">
        <v>4.8500000000000001E-2</v>
      </c>
      <c r="F146" s="31">
        <v>7.3174999999999999</v>
      </c>
      <c r="G146" s="31">
        <v>51.0625</v>
      </c>
      <c r="H146" s="31">
        <v>0.1045</v>
      </c>
      <c r="I146" s="31">
        <v>2.8500000000000001E-2</v>
      </c>
      <c r="J146" s="31">
        <v>3.075E-2</v>
      </c>
      <c r="K146" s="31">
        <v>0</v>
      </c>
      <c r="L146" s="31">
        <v>5.0000000000000044E-4</v>
      </c>
      <c r="M146" s="31">
        <v>0.33374999999999999</v>
      </c>
      <c r="N146" s="31">
        <v>4.7749999999999994E-2</v>
      </c>
      <c r="O146" s="31" t="s">
        <v>3</v>
      </c>
      <c r="P146" s="31">
        <v>5.2499999999999995E-3</v>
      </c>
      <c r="Q146" s="31">
        <v>0</v>
      </c>
      <c r="R146" s="30">
        <f t="shared" si="0"/>
        <v>99.719499999999982</v>
      </c>
      <c r="S146" s="3">
        <v>92.560169009747668</v>
      </c>
    </row>
    <row r="147" spans="1:19" ht="14.5" customHeight="1" x14ac:dyDescent="0.35">
      <c r="A147" s="46"/>
      <c r="B147" s="55" t="s">
        <v>153</v>
      </c>
      <c r="C147" s="149" t="s">
        <v>1</v>
      </c>
      <c r="D147" s="4">
        <v>40.923333333333339</v>
      </c>
      <c r="E147" s="31">
        <v>4.6666666666666669E-2</v>
      </c>
      <c r="F147" s="31">
        <v>7.246666666666667</v>
      </c>
      <c r="G147" s="31">
        <v>50.72</v>
      </c>
      <c r="H147" s="31">
        <v>0.10733333333333334</v>
      </c>
      <c r="I147" s="31">
        <v>3.3333333333333333E-2</v>
      </c>
      <c r="J147" s="31">
        <v>3.3333333333333333E-2</v>
      </c>
      <c r="K147" s="31">
        <v>0</v>
      </c>
      <c r="L147" s="31">
        <v>0</v>
      </c>
      <c r="M147" s="31">
        <v>0.33466666666666667</v>
      </c>
      <c r="N147" s="31">
        <v>4.3333333333333335E-2</v>
      </c>
      <c r="O147" s="31" t="s">
        <v>3</v>
      </c>
      <c r="P147" s="31">
        <v>0</v>
      </c>
      <c r="Q147" s="31">
        <v>9.0000000000000011E-3</v>
      </c>
      <c r="R147" s="30">
        <f t="shared" si="0"/>
        <v>99.49766666666666</v>
      </c>
      <c r="S147" s="3">
        <v>92.580781582034717</v>
      </c>
    </row>
    <row r="148" spans="1:19" ht="14.5" customHeight="1" x14ac:dyDescent="0.35">
      <c r="A148" s="46"/>
      <c r="B148" s="55" t="s">
        <v>154</v>
      </c>
      <c r="C148" s="149" t="s">
        <v>1</v>
      </c>
      <c r="D148" s="4">
        <v>40.986666666666672</v>
      </c>
      <c r="E148" s="31">
        <v>3.833333333333333E-2</v>
      </c>
      <c r="F148" s="31">
        <v>7.0933333333333328</v>
      </c>
      <c r="G148" s="31">
        <v>51.54666666666666</v>
      </c>
      <c r="H148" s="31">
        <v>0.10066666666666667</v>
      </c>
      <c r="I148" s="31">
        <v>1.5666666666666666E-2</v>
      </c>
      <c r="J148" s="31">
        <v>2.2333333333333334E-2</v>
      </c>
      <c r="K148" s="31">
        <v>0</v>
      </c>
      <c r="L148" s="31">
        <v>0</v>
      </c>
      <c r="M148" s="31">
        <v>0.35200000000000004</v>
      </c>
      <c r="N148" s="31">
        <v>2.2000000000000002E-2</v>
      </c>
      <c r="O148" s="31" t="s">
        <v>3</v>
      </c>
      <c r="P148" s="31">
        <v>2.6666666666666666E-3</v>
      </c>
      <c r="Q148" s="31">
        <v>0</v>
      </c>
      <c r="R148" s="31">
        <f>SUM(D148:Q148)</f>
        <v>100.18033333333334</v>
      </c>
      <c r="S148" s="3">
        <v>92.834638485059244</v>
      </c>
    </row>
    <row r="149" spans="1:19" ht="14.5" customHeight="1" x14ac:dyDescent="0.35">
      <c r="A149" s="46"/>
      <c r="B149" s="55" t="s">
        <v>155</v>
      </c>
      <c r="C149" s="149" t="s">
        <v>1</v>
      </c>
      <c r="D149" s="4">
        <v>40.863333333333337</v>
      </c>
      <c r="E149" s="31">
        <v>3.8666666666666669E-2</v>
      </c>
      <c r="F149" s="31">
        <v>6.34</v>
      </c>
      <c r="G149" s="31">
        <v>51.346666666666664</v>
      </c>
      <c r="H149" s="31">
        <v>9.6000000000000016E-2</v>
      </c>
      <c r="I149" s="31">
        <v>0</v>
      </c>
      <c r="J149" s="31">
        <v>1.8333333333333333E-2</v>
      </c>
      <c r="K149" s="31">
        <v>0</v>
      </c>
      <c r="L149" s="31">
        <v>0</v>
      </c>
      <c r="M149" s="31">
        <v>0.33266666666666667</v>
      </c>
      <c r="N149" s="31">
        <v>2.4333333333333332E-2</v>
      </c>
      <c r="O149" s="31" t="s">
        <v>3</v>
      </c>
      <c r="P149" s="31">
        <v>0</v>
      </c>
      <c r="Q149" s="31">
        <v>3.0000000000000001E-3</v>
      </c>
      <c r="R149" s="31">
        <f t="shared" ref="R149:R150" si="1">SUM(D149:Q149)</f>
        <v>99.063000000000002</v>
      </c>
      <c r="S149" s="3">
        <v>93.523002666828901</v>
      </c>
    </row>
    <row r="150" spans="1:19" ht="14.5" customHeight="1" x14ac:dyDescent="0.35">
      <c r="A150" s="46"/>
      <c r="B150" s="55" t="s">
        <v>156</v>
      </c>
      <c r="C150" s="149" t="s">
        <v>1</v>
      </c>
      <c r="D150" s="4">
        <v>40.729999999999997</v>
      </c>
      <c r="E150" s="31">
        <v>4.7E-2</v>
      </c>
      <c r="F150" s="31">
        <v>7</v>
      </c>
      <c r="G150" s="31">
        <v>51.11</v>
      </c>
      <c r="H150" s="31">
        <v>9.6000000000000002E-2</v>
      </c>
      <c r="I150" s="31">
        <v>7.0000000000000001E-3</v>
      </c>
      <c r="J150" s="31">
        <v>2.7E-2</v>
      </c>
      <c r="K150" s="31">
        <v>0</v>
      </c>
      <c r="L150" s="31">
        <v>0</v>
      </c>
      <c r="M150" s="31" t="s">
        <v>3</v>
      </c>
      <c r="N150" s="31">
        <v>4.3999999999999997E-2</v>
      </c>
      <c r="O150" s="31" t="s">
        <v>3</v>
      </c>
      <c r="P150" s="31" t="s">
        <v>3</v>
      </c>
      <c r="Q150" s="31">
        <v>1.2E-2</v>
      </c>
      <c r="R150" s="31">
        <f t="shared" si="1"/>
        <v>99.073000000000008</v>
      </c>
      <c r="S150" s="3">
        <v>92.866090500002088</v>
      </c>
    </row>
    <row r="151" spans="1:19" ht="14.5" customHeight="1" x14ac:dyDescent="0.35">
      <c r="A151" s="46"/>
      <c r="B151" s="55" t="s">
        <v>157</v>
      </c>
      <c r="C151" s="149" t="s">
        <v>1</v>
      </c>
      <c r="D151" s="4">
        <v>40.526666666666664</v>
      </c>
      <c r="E151" s="31">
        <v>2.866666666666667E-2</v>
      </c>
      <c r="F151" s="31">
        <v>6.8966666666666656</v>
      </c>
      <c r="G151" s="31">
        <v>50.97</v>
      </c>
      <c r="H151" s="31">
        <v>0.10366666666666667</v>
      </c>
      <c r="I151" s="31">
        <v>2.0333333333333332E-2</v>
      </c>
      <c r="J151" s="31">
        <v>1.3333333333333334E-2</v>
      </c>
      <c r="K151" s="31">
        <v>0</v>
      </c>
      <c r="L151" s="31">
        <v>0</v>
      </c>
      <c r="M151" s="31">
        <v>0.35733333333333334</v>
      </c>
      <c r="N151" s="31">
        <v>4.4000000000000004E-2</v>
      </c>
      <c r="O151" s="31" t="s">
        <v>3</v>
      </c>
      <c r="P151" s="31">
        <v>0</v>
      </c>
      <c r="Q151" s="31">
        <v>5.6666666666666671E-3</v>
      </c>
      <c r="R151" s="31">
        <f>SUM(D151:Q151)</f>
        <v>98.966333333333338</v>
      </c>
      <c r="S151" s="3">
        <v>92.946028305917636</v>
      </c>
    </row>
    <row r="152" spans="1:19" ht="14.5" customHeight="1" x14ac:dyDescent="0.35">
      <c r="A152" s="46"/>
      <c r="B152" s="55" t="s">
        <v>158</v>
      </c>
      <c r="C152" s="149" t="s">
        <v>1</v>
      </c>
      <c r="D152" s="4">
        <v>40.453333333333333</v>
      </c>
      <c r="E152" s="31">
        <v>3.0666666666666665E-2</v>
      </c>
      <c r="F152" s="31">
        <v>6.5633333333333326</v>
      </c>
      <c r="G152" s="31">
        <v>51.816666666666663</v>
      </c>
      <c r="H152" s="31">
        <v>9.7333333333333341E-2</v>
      </c>
      <c r="I152" s="31">
        <v>1.4999999999999999E-2</v>
      </c>
      <c r="J152" s="31">
        <v>1.5666666666666669E-2</v>
      </c>
      <c r="K152" s="31">
        <v>2.9999999999999996E-3</v>
      </c>
      <c r="L152" s="31">
        <v>0</v>
      </c>
      <c r="M152" s="31">
        <v>0.34766666666666662</v>
      </c>
      <c r="N152" s="31">
        <v>5.6333333333333326E-2</v>
      </c>
      <c r="O152" s="31" t="s">
        <v>3</v>
      </c>
      <c r="P152" s="31">
        <v>0</v>
      </c>
      <c r="Q152" s="31">
        <v>0</v>
      </c>
      <c r="R152" s="31">
        <f>SUM(D152:Q152)</f>
        <v>99.399000000000001</v>
      </c>
      <c r="S152" s="3">
        <v>93.366762271663674</v>
      </c>
    </row>
    <row r="153" spans="1:19" ht="14.5" customHeight="1" x14ac:dyDescent="0.35">
      <c r="A153" s="46"/>
      <c r="B153" s="55" t="s">
        <v>159</v>
      </c>
      <c r="C153" s="149" t="s">
        <v>1</v>
      </c>
      <c r="D153" s="4">
        <v>40.494999999999997</v>
      </c>
      <c r="E153" s="31">
        <v>5.9499999999999997E-2</v>
      </c>
      <c r="F153" s="31">
        <v>6.9050000000000002</v>
      </c>
      <c r="G153" s="31">
        <v>50.354999999999997</v>
      </c>
      <c r="H153" s="31">
        <v>0.10150000000000001</v>
      </c>
      <c r="I153" s="31">
        <v>2.0499999999999997E-2</v>
      </c>
      <c r="J153" s="31">
        <v>2.2499999999999999E-2</v>
      </c>
      <c r="K153" s="31">
        <v>0</v>
      </c>
      <c r="L153" s="31">
        <v>1.5000000000000013E-3</v>
      </c>
      <c r="M153" s="31">
        <v>0.34549999999999997</v>
      </c>
      <c r="N153" s="31">
        <v>6.9499999999999992E-2</v>
      </c>
      <c r="O153" s="31" t="s">
        <v>3</v>
      </c>
      <c r="P153" s="31">
        <v>6.0000000000000001E-3</v>
      </c>
      <c r="Q153" s="31">
        <v>0</v>
      </c>
      <c r="R153" s="31">
        <f t="shared" ref="R153:R154" si="2">SUM(D153:Q153)</f>
        <v>98.381499999999988</v>
      </c>
      <c r="S153" s="3">
        <v>92.858017776322839</v>
      </c>
    </row>
    <row r="154" spans="1:19" ht="14.5" customHeight="1" x14ac:dyDescent="0.35">
      <c r="A154" s="46"/>
      <c r="B154" s="55" t="s">
        <v>160</v>
      </c>
      <c r="C154" s="149" t="s">
        <v>1</v>
      </c>
      <c r="D154" s="4">
        <v>40.435000000000002</v>
      </c>
      <c r="E154" s="31">
        <v>4.2500000000000003E-2</v>
      </c>
      <c r="F154" s="31">
        <v>7.625</v>
      </c>
      <c r="G154" s="31">
        <v>52.04</v>
      </c>
      <c r="H154" s="31">
        <v>0.1225</v>
      </c>
      <c r="I154" s="31">
        <v>2.4E-2</v>
      </c>
      <c r="J154" s="31">
        <v>1.7500000000000002E-2</v>
      </c>
      <c r="K154" s="31">
        <v>0</v>
      </c>
      <c r="L154" s="31">
        <v>0</v>
      </c>
      <c r="M154" s="31">
        <v>0.3155</v>
      </c>
      <c r="N154" s="31">
        <v>5.5E-2</v>
      </c>
      <c r="O154" s="31" t="s">
        <v>3</v>
      </c>
      <c r="P154" s="31">
        <v>0</v>
      </c>
      <c r="Q154" s="31">
        <v>0</v>
      </c>
      <c r="R154" s="31">
        <f t="shared" si="2"/>
        <v>100.67700000000001</v>
      </c>
      <c r="S154" s="3">
        <v>92.40583175774087</v>
      </c>
    </row>
    <row r="155" spans="1:19" ht="14.5" customHeight="1" x14ac:dyDescent="0.35">
      <c r="A155" s="46"/>
      <c r="B155" s="55" t="s">
        <v>161</v>
      </c>
      <c r="C155" s="149" t="s">
        <v>1</v>
      </c>
      <c r="D155" s="4">
        <v>40.273333333333333</v>
      </c>
      <c r="E155" s="31">
        <v>4.8666666666666664E-2</v>
      </c>
      <c r="F155" s="31">
        <v>6.7133333333333338</v>
      </c>
      <c r="G155" s="31">
        <v>51.28</v>
      </c>
      <c r="H155" s="31">
        <v>0.10199999999999999</v>
      </c>
      <c r="I155" s="31">
        <v>1.23333333333333E-2</v>
      </c>
      <c r="J155" s="31">
        <v>2.5333333333333336E-2</v>
      </c>
      <c r="K155" s="31">
        <v>0</v>
      </c>
      <c r="L155" s="31">
        <v>0</v>
      </c>
      <c r="M155" s="31">
        <v>0.33933333333333332</v>
      </c>
      <c r="N155" s="31">
        <v>9.5666666666666678E-2</v>
      </c>
      <c r="O155" s="31" t="s">
        <v>3</v>
      </c>
      <c r="P155" s="31">
        <v>0</v>
      </c>
      <c r="Q155" s="31">
        <v>9.3333333333333341E-3</v>
      </c>
      <c r="R155" s="31">
        <f>SUM(D155:Q155)</f>
        <v>98.899333333333345</v>
      </c>
      <c r="S155" s="3">
        <v>93.159385981310137</v>
      </c>
    </row>
    <row r="156" spans="1:19" ht="14.5" customHeight="1" x14ac:dyDescent="0.35">
      <c r="A156" s="46"/>
      <c r="B156" s="55" t="s">
        <v>162</v>
      </c>
      <c r="C156" s="149" t="s">
        <v>1</v>
      </c>
      <c r="D156" s="4">
        <v>40.645000000000003</v>
      </c>
      <c r="E156" s="31">
        <v>3.15E-2</v>
      </c>
      <c r="F156" s="31">
        <v>7.1924999999999999</v>
      </c>
      <c r="G156" s="31">
        <v>51</v>
      </c>
      <c r="H156" s="31">
        <v>0.10249999999999999</v>
      </c>
      <c r="I156" s="31">
        <v>2.35E-2</v>
      </c>
      <c r="J156" s="31">
        <v>2.9500000000000002E-2</v>
      </c>
      <c r="K156" s="31">
        <v>2.5000000000000001E-3</v>
      </c>
      <c r="L156" s="31">
        <v>0</v>
      </c>
      <c r="M156" s="31">
        <v>0.33300000000000002</v>
      </c>
      <c r="N156" s="31">
        <v>1.7250000000000001E-2</v>
      </c>
      <c r="O156" s="31" t="s">
        <v>3</v>
      </c>
      <c r="P156" s="31">
        <v>4.2500000000000003E-3</v>
      </c>
      <c r="Q156" s="31">
        <v>2.5000000000000001E-3</v>
      </c>
      <c r="R156" s="31">
        <f t="shared" ref="R156:R158" si="3">SUM(D156:Q156)</f>
        <v>99.384</v>
      </c>
      <c r="S156" s="3">
        <v>92.669637805449128</v>
      </c>
    </row>
    <row r="157" spans="1:19" ht="14.5" customHeight="1" x14ac:dyDescent="0.35">
      <c r="A157" s="46"/>
      <c r="B157" s="55" t="s">
        <v>163</v>
      </c>
      <c r="C157" s="149" t="s">
        <v>1</v>
      </c>
      <c r="D157" s="2">
        <v>39.8825</v>
      </c>
      <c r="E157" s="30">
        <v>4.7750000000000001E-2</v>
      </c>
      <c r="F157" s="30">
        <v>7.9</v>
      </c>
      <c r="G157" s="30">
        <v>50.664999999999999</v>
      </c>
      <c r="H157" s="30">
        <v>0.11349999999999999</v>
      </c>
      <c r="I157" s="30">
        <v>5.8250000000000003E-2</v>
      </c>
      <c r="J157" s="30">
        <v>4.0750000000000001E-2</v>
      </c>
      <c r="K157" s="30">
        <v>2.7499999999999998E-3</v>
      </c>
      <c r="L157" s="30">
        <v>0</v>
      </c>
      <c r="M157" s="30">
        <v>0.32550000000000001</v>
      </c>
      <c r="N157" s="30">
        <v>4.5249999999999999E-2</v>
      </c>
      <c r="O157" s="31" t="s">
        <v>3</v>
      </c>
      <c r="P157" s="30">
        <v>4.5000000000000005E-3</v>
      </c>
      <c r="Q157" s="30">
        <v>1.6750000000000001E-2</v>
      </c>
      <c r="R157" s="31">
        <f t="shared" si="3"/>
        <v>99.102500000000006</v>
      </c>
      <c r="S157" s="3">
        <v>91.957612320007314</v>
      </c>
    </row>
    <row r="158" spans="1:19" ht="14.5" customHeight="1" x14ac:dyDescent="0.35">
      <c r="A158" s="46"/>
      <c r="B158" s="55" t="s">
        <v>164</v>
      </c>
      <c r="C158" s="149" t="s">
        <v>1</v>
      </c>
      <c r="D158" s="4">
        <v>40.06666666666667</v>
      </c>
      <c r="E158" s="31">
        <v>3.1333333333333331E-2</v>
      </c>
      <c r="F158" s="31">
        <v>6.9433333333333325</v>
      </c>
      <c r="G158" s="31">
        <v>51.02</v>
      </c>
      <c r="H158" s="31">
        <v>9.5666666666666678E-2</v>
      </c>
      <c r="I158" s="31">
        <v>1.7333333333333336E-2</v>
      </c>
      <c r="J158" s="31">
        <v>2.1000000000000001E-2</v>
      </c>
      <c r="K158" s="31">
        <v>0</v>
      </c>
      <c r="L158" s="31">
        <v>6.6666666666666263E-4</v>
      </c>
      <c r="M158" s="31">
        <v>0.34200000000000003</v>
      </c>
      <c r="N158" s="31">
        <v>5.6666666666666671E-3</v>
      </c>
      <c r="O158" s="31" t="s">
        <v>3</v>
      </c>
      <c r="P158" s="31">
        <v>0</v>
      </c>
      <c r="Q158" s="31">
        <v>3.3333333333333335E-3</v>
      </c>
      <c r="R158" s="31">
        <f t="shared" si="3"/>
        <v>98.547000000000025</v>
      </c>
      <c r="S158" s="3">
        <v>92.908148394711063</v>
      </c>
    </row>
    <row r="159" spans="1:19" ht="14.5" customHeight="1" x14ac:dyDescent="0.35">
      <c r="A159" s="46"/>
      <c r="B159" s="55" t="s">
        <v>165</v>
      </c>
      <c r="C159" s="150" t="s">
        <v>1</v>
      </c>
      <c r="D159" s="25">
        <v>40.69</v>
      </c>
      <c r="E159" s="11">
        <v>2.8500000000000001E-2</v>
      </c>
      <c r="F159" s="11">
        <v>6.93</v>
      </c>
      <c r="G159" s="11">
        <v>51.225000000000001</v>
      </c>
      <c r="H159" s="11">
        <v>0.10800000000000001</v>
      </c>
      <c r="I159" s="11">
        <v>1.35E-2</v>
      </c>
      <c r="J159" s="11">
        <v>4.5999999999999999E-2</v>
      </c>
      <c r="K159" s="11">
        <v>5.0000000000000001E-3</v>
      </c>
      <c r="L159" s="11">
        <v>0</v>
      </c>
      <c r="M159" s="11">
        <v>0.33800000000000002</v>
      </c>
      <c r="N159" s="11">
        <v>1.3500000000000002E-2</v>
      </c>
      <c r="O159" s="11" t="s">
        <v>3</v>
      </c>
      <c r="P159" s="11">
        <v>7.4999999999999997E-3</v>
      </c>
      <c r="Q159" s="11">
        <v>5.0000000000000001E-3</v>
      </c>
      <c r="R159" s="11">
        <f>SUM(D159:Q159)</f>
        <v>99.409999999999982</v>
      </c>
      <c r="S159" s="26">
        <v>92.947135334838336</v>
      </c>
    </row>
    <row r="160" spans="1:19" ht="14.5" customHeight="1" x14ac:dyDescent="0.35">
      <c r="A160" s="23" t="s">
        <v>205</v>
      </c>
      <c r="B160" s="54" t="s">
        <v>187</v>
      </c>
      <c r="C160" s="137" t="s">
        <v>61</v>
      </c>
      <c r="D160" s="32">
        <v>43.704000000000001</v>
      </c>
      <c r="E160" s="33" t="s">
        <v>3</v>
      </c>
      <c r="F160" s="34">
        <v>8.4573999999999998</v>
      </c>
      <c r="G160" s="34">
        <v>47.2575</v>
      </c>
      <c r="H160" s="33" t="s">
        <v>3</v>
      </c>
      <c r="I160" s="33" t="s">
        <v>3</v>
      </c>
      <c r="J160" s="34">
        <v>0.27629999999999999</v>
      </c>
      <c r="K160" s="33" t="s">
        <v>3</v>
      </c>
      <c r="L160" s="33" t="s">
        <v>3</v>
      </c>
      <c r="M160" s="34">
        <v>0.3049</v>
      </c>
      <c r="N160" s="33" t="s">
        <v>3</v>
      </c>
      <c r="O160" s="33" t="s">
        <v>3</v>
      </c>
      <c r="P160" s="33" t="s">
        <v>3</v>
      </c>
      <c r="Q160" s="33" t="s">
        <v>3</v>
      </c>
      <c r="R160" s="34">
        <v>96.606800000000007</v>
      </c>
      <c r="S160" s="3">
        <v>90.877750039273991</v>
      </c>
    </row>
    <row r="161" spans="1:19" ht="14.5" customHeight="1" x14ac:dyDescent="0.35">
      <c r="A161" s="46"/>
      <c r="B161" s="55" t="s">
        <v>188</v>
      </c>
      <c r="C161" s="152" t="s">
        <v>61</v>
      </c>
      <c r="D161" s="27">
        <v>43.957700000000003</v>
      </c>
      <c r="E161" s="29" t="s">
        <v>3</v>
      </c>
      <c r="F161" s="47">
        <v>8.0641999999999996</v>
      </c>
      <c r="G161" s="47">
        <v>47.426400000000001</v>
      </c>
      <c r="H161" s="29" t="s">
        <v>3</v>
      </c>
      <c r="I161" s="29" t="s">
        <v>3</v>
      </c>
      <c r="J161" s="47">
        <v>0.2671</v>
      </c>
      <c r="K161" s="29" t="s">
        <v>3</v>
      </c>
      <c r="L161" s="29" t="s">
        <v>3</v>
      </c>
      <c r="M161" s="47">
        <v>0.28460000000000002</v>
      </c>
      <c r="N161" s="29" t="s">
        <v>3</v>
      </c>
      <c r="O161" s="29" t="s">
        <v>3</v>
      </c>
      <c r="P161" s="29" t="s">
        <v>3</v>
      </c>
      <c r="Q161" s="29" t="s">
        <v>3</v>
      </c>
      <c r="R161" s="47">
        <v>97.925700000000006</v>
      </c>
      <c r="S161" s="3">
        <v>91.293213442165836</v>
      </c>
    </row>
    <row r="162" spans="1:19" ht="14.5" customHeight="1" x14ac:dyDescent="0.35">
      <c r="A162" s="46"/>
      <c r="B162" s="55" t="s">
        <v>189</v>
      </c>
      <c r="C162" s="152" t="s">
        <v>61</v>
      </c>
      <c r="D162" s="27">
        <v>44.727499999999999</v>
      </c>
      <c r="E162" s="29" t="s">
        <v>3</v>
      </c>
      <c r="F162" s="47">
        <v>8.3490000000000002</v>
      </c>
      <c r="G162" s="47">
        <v>46.271299999999997</v>
      </c>
      <c r="H162" s="29" t="s">
        <v>3</v>
      </c>
      <c r="I162" s="47">
        <v>0.17299999999999999</v>
      </c>
      <c r="J162" s="47">
        <v>0.22770000000000001</v>
      </c>
      <c r="K162" s="29" t="s">
        <v>3</v>
      </c>
      <c r="L162" s="29" t="s">
        <v>3</v>
      </c>
      <c r="M162" s="47">
        <v>0.25140000000000001</v>
      </c>
      <c r="N162" s="29" t="s">
        <v>3</v>
      </c>
      <c r="O162" s="29" t="s">
        <v>3</v>
      </c>
      <c r="P162" s="29" t="s">
        <v>3</v>
      </c>
      <c r="Q162" s="29" t="s">
        <v>3</v>
      </c>
      <c r="R162" s="47">
        <v>94.080100000000002</v>
      </c>
      <c r="S162" s="3">
        <v>90.809631087462762</v>
      </c>
    </row>
    <row r="163" spans="1:19" ht="14.5" customHeight="1" x14ac:dyDescent="0.35">
      <c r="A163" s="46"/>
      <c r="B163" s="55" t="s">
        <v>190</v>
      </c>
      <c r="C163" s="152" t="s">
        <v>61</v>
      </c>
      <c r="D163" s="27">
        <v>43.947800000000001</v>
      </c>
      <c r="E163" s="29" t="s">
        <v>3</v>
      </c>
      <c r="F163" s="47">
        <v>8.4271999999999991</v>
      </c>
      <c r="G163" s="47">
        <v>47.042499999999997</v>
      </c>
      <c r="H163" s="29" t="s">
        <v>3</v>
      </c>
      <c r="I163" s="29" t="s">
        <v>3</v>
      </c>
      <c r="J163" s="47">
        <v>0.28249999999999997</v>
      </c>
      <c r="K163" s="29" t="s">
        <v>3</v>
      </c>
      <c r="L163" s="29" t="s">
        <v>3</v>
      </c>
      <c r="M163" s="47">
        <v>0.3</v>
      </c>
      <c r="N163" s="29" t="s">
        <v>3</v>
      </c>
      <c r="O163" s="29" t="s">
        <v>3</v>
      </c>
      <c r="P163" s="29" t="s">
        <v>3</v>
      </c>
      <c r="Q163" s="29" t="s">
        <v>3</v>
      </c>
      <c r="R163" s="47">
        <v>96.098100000000002</v>
      </c>
      <c r="S163" s="3">
        <v>90.869600130380007</v>
      </c>
    </row>
    <row r="164" spans="1:19" ht="14.5" customHeight="1" x14ac:dyDescent="0.35">
      <c r="A164" s="46"/>
      <c r="B164" s="55" t="s">
        <v>191</v>
      </c>
      <c r="C164" s="152" t="s">
        <v>61</v>
      </c>
      <c r="D164" s="27">
        <v>43.749200000000002</v>
      </c>
      <c r="E164" s="29" t="s">
        <v>3</v>
      </c>
      <c r="F164" s="47">
        <v>8.7751999999999999</v>
      </c>
      <c r="G164" s="47">
        <v>46.957999999999998</v>
      </c>
      <c r="H164" s="29" t="s">
        <v>3</v>
      </c>
      <c r="I164" s="29" t="s">
        <v>3</v>
      </c>
      <c r="J164" s="47">
        <v>0.223</v>
      </c>
      <c r="K164" s="29" t="s">
        <v>3</v>
      </c>
      <c r="L164" s="29" t="s">
        <v>3</v>
      </c>
      <c r="M164" s="47">
        <v>0.29459999999999997</v>
      </c>
      <c r="N164" s="29" t="s">
        <v>3</v>
      </c>
      <c r="O164" s="29" t="s">
        <v>3</v>
      </c>
      <c r="P164" s="29" t="s">
        <v>3</v>
      </c>
      <c r="Q164" s="29" t="s">
        <v>3</v>
      </c>
      <c r="R164" s="47">
        <v>85.604900000000001</v>
      </c>
      <c r="S164" s="3">
        <v>90.512846474582403</v>
      </c>
    </row>
    <row r="165" spans="1:19" ht="14.5" customHeight="1" x14ac:dyDescent="0.35">
      <c r="A165" s="46"/>
      <c r="B165" s="55" t="s">
        <v>192</v>
      </c>
      <c r="C165" s="152" t="s">
        <v>61</v>
      </c>
      <c r="D165" s="27">
        <v>43.858800000000002</v>
      </c>
      <c r="E165" s="29" t="s">
        <v>3</v>
      </c>
      <c r="F165" s="47">
        <v>8.2734000000000005</v>
      </c>
      <c r="G165" s="47">
        <v>47.195900000000002</v>
      </c>
      <c r="H165" s="29" t="s">
        <v>3</v>
      </c>
      <c r="I165" s="29" t="s">
        <v>3</v>
      </c>
      <c r="J165" s="47">
        <v>0.27300000000000002</v>
      </c>
      <c r="K165" s="29" t="s">
        <v>3</v>
      </c>
      <c r="L165" s="29" t="s">
        <v>3</v>
      </c>
      <c r="M165" s="47">
        <v>0.39900000000000002</v>
      </c>
      <c r="N165" s="29" t="s">
        <v>3</v>
      </c>
      <c r="O165" s="29" t="s">
        <v>3</v>
      </c>
      <c r="P165" s="29" t="s">
        <v>3</v>
      </c>
      <c r="Q165" s="29" t="s">
        <v>3</v>
      </c>
      <c r="R165" s="47">
        <v>95.742000000000004</v>
      </c>
      <c r="S165" s="3">
        <v>91.047843098736706</v>
      </c>
    </row>
    <row r="166" spans="1:19" ht="14.5" customHeight="1" x14ac:dyDescent="0.35">
      <c r="A166" s="46"/>
      <c r="B166" s="55" t="s">
        <v>193</v>
      </c>
      <c r="C166" s="152" t="s">
        <v>61</v>
      </c>
      <c r="D166" s="27">
        <v>43.791400000000003</v>
      </c>
      <c r="E166" s="29" t="s">
        <v>3</v>
      </c>
      <c r="F166" s="47">
        <v>8.3668999999999993</v>
      </c>
      <c r="G166" s="47">
        <v>47.307200000000002</v>
      </c>
      <c r="H166" s="29" t="s">
        <v>3</v>
      </c>
      <c r="I166" s="29" t="s">
        <v>3</v>
      </c>
      <c r="J166" s="47">
        <v>0.2631</v>
      </c>
      <c r="K166" s="29" t="s">
        <v>3</v>
      </c>
      <c r="L166" s="29" t="s">
        <v>3</v>
      </c>
      <c r="M166" s="47">
        <v>0.27139999999999997</v>
      </c>
      <c r="N166" s="29" t="s">
        <v>3</v>
      </c>
      <c r="O166" s="29" t="s">
        <v>3</v>
      </c>
      <c r="P166" s="29" t="s">
        <v>3</v>
      </c>
      <c r="Q166" s="29" t="s">
        <v>3</v>
      </c>
      <c r="R166" s="47">
        <v>94.706999999999994</v>
      </c>
      <c r="S166" s="3">
        <v>90.975180321780712</v>
      </c>
    </row>
    <row r="167" spans="1:19" ht="14.5" customHeight="1" x14ac:dyDescent="0.35">
      <c r="A167" s="46"/>
      <c r="B167" s="55" t="s">
        <v>194</v>
      </c>
      <c r="C167" s="152" t="s">
        <v>61</v>
      </c>
      <c r="D167" s="27">
        <v>43.893500000000003</v>
      </c>
      <c r="E167" s="29" t="s">
        <v>3</v>
      </c>
      <c r="F167" s="47">
        <v>8.6475000000000009</v>
      </c>
      <c r="G167" s="47">
        <v>46.680199999999999</v>
      </c>
      <c r="H167" s="29" t="s">
        <v>3</v>
      </c>
      <c r="I167" s="29" t="s">
        <v>3</v>
      </c>
      <c r="J167" s="47">
        <v>0.2843</v>
      </c>
      <c r="K167" s="29" t="s">
        <v>3</v>
      </c>
      <c r="L167" s="29" t="s">
        <v>3</v>
      </c>
      <c r="M167" s="47">
        <v>0.38969999999999999</v>
      </c>
      <c r="N167" s="29" t="s">
        <v>3</v>
      </c>
      <c r="O167" s="29" t="s">
        <v>3</v>
      </c>
      <c r="P167" s="29" t="s">
        <v>3</v>
      </c>
      <c r="Q167" s="29" t="s">
        <v>3</v>
      </c>
      <c r="R167" s="47">
        <v>87.968500000000006</v>
      </c>
      <c r="S167" s="3">
        <v>90.587511360196956</v>
      </c>
    </row>
    <row r="168" spans="1:19" ht="14.5" customHeight="1" x14ac:dyDescent="0.35">
      <c r="A168" s="46"/>
      <c r="B168" s="55" t="s">
        <v>195</v>
      </c>
      <c r="C168" s="152" t="s">
        <v>1</v>
      </c>
      <c r="D168" s="1" t="s">
        <v>3</v>
      </c>
      <c r="E168" s="29" t="s">
        <v>3</v>
      </c>
      <c r="F168" s="29" t="s">
        <v>3</v>
      </c>
      <c r="G168" s="29" t="s">
        <v>3</v>
      </c>
      <c r="H168" s="29" t="s">
        <v>3</v>
      </c>
      <c r="I168" s="29" t="s">
        <v>3</v>
      </c>
      <c r="J168" s="29" t="s">
        <v>3</v>
      </c>
      <c r="K168" s="29" t="s">
        <v>3</v>
      </c>
      <c r="L168" s="29" t="s">
        <v>3</v>
      </c>
      <c r="M168" s="29" t="s">
        <v>3</v>
      </c>
      <c r="N168" s="29" t="s">
        <v>3</v>
      </c>
      <c r="O168" s="29" t="s">
        <v>3</v>
      </c>
      <c r="P168" s="29" t="s">
        <v>3</v>
      </c>
      <c r="Q168" s="29" t="s">
        <v>3</v>
      </c>
      <c r="R168" s="29" t="s">
        <v>3</v>
      </c>
      <c r="S168" s="3" t="s">
        <v>3</v>
      </c>
    </row>
    <row r="169" spans="1:19" ht="14.5" customHeight="1" x14ac:dyDescent="0.35">
      <c r="A169" s="46"/>
      <c r="B169" s="55" t="s">
        <v>196</v>
      </c>
      <c r="C169" s="152" t="s">
        <v>1</v>
      </c>
      <c r="D169" s="1" t="s">
        <v>3</v>
      </c>
      <c r="E169" s="29" t="s">
        <v>3</v>
      </c>
      <c r="F169" s="29" t="s">
        <v>3</v>
      </c>
      <c r="G169" s="29" t="s">
        <v>3</v>
      </c>
      <c r="H169" s="29" t="s">
        <v>3</v>
      </c>
      <c r="I169" s="29" t="s">
        <v>3</v>
      </c>
      <c r="J169" s="29" t="s">
        <v>3</v>
      </c>
      <c r="K169" s="29" t="s">
        <v>3</v>
      </c>
      <c r="L169" s="29" t="s">
        <v>3</v>
      </c>
      <c r="M169" s="29" t="s">
        <v>3</v>
      </c>
      <c r="N169" s="29" t="s">
        <v>3</v>
      </c>
      <c r="O169" s="29" t="s">
        <v>3</v>
      </c>
      <c r="P169" s="29" t="s">
        <v>3</v>
      </c>
      <c r="Q169" s="29" t="s">
        <v>3</v>
      </c>
      <c r="R169" s="29" t="s">
        <v>3</v>
      </c>
      <c r="S169" s="3" t="s">
        <v>3</v>
      </c>
    </row>
    <row r="170" spans="1:19" ht="14.5" customHeight="1" x14ac:dyDescent="0.35">
      <c r="A170" s="46"/>
      <c r="B170" s="55" t="s">
        <v>197</v>
      </c>
      <c r="C170" s="152" t="s">
        <v>1</v>
      </c>
      <c r="D170" s="27">
        <v>43.954799999999999</v>
      </c>
      <c r="E170" s="29" t="s">
        <v>3</v>
      </c>
      <c r="F170" s="47">
        <v>6.4128999999999996</v>
      </c>
      <c r="G170" s="47">
        <v>48.760800000000003</v>
      </c>
      <c r="H170" s="29" t="s">
        <v>3</v>
      </c>
      <c r="I170" s="29" t="s">
        <v>3</v>
      </c>
      <c r="J170" s="47">
        <v>0.216</v>
      </c>
      <c r="K170" s="47">
        <v>6.4899999999999999E-2</v>
      </c>
      <c r="L170" s="29" t="s">
        <v>3</v>
      </c>
      <c r="M170" s="47">
        <v>0.49980000000000002</v>
      </c>
      <c r="N170" s="47">
        <v>9.0899999999999995E-2</v>
      </c>
      <c r="O170" s="29" t="s">
        <v>3</v>
      </c>
      <c r="P170" s="29" t="s">
        <v>3</v>
      </c>
      <c r="Q170" s="29" t="s">
        <v>3</v>
      </c>
      <c r="R170" s="47">
        <v>95.204400000000007</v>
      </c>
      <c r="S170" s="3">
        <v>93.130076826668073</v>
      </c>
    </row>
    <row r="171" spans="1:19" ht="14.5" customHeight="1" x14ac:dyDescent="0.35">
      <c r="A171" s="46"/>
      <c r="B171" s="55" t="s">
        <v>198</v>
      </c>
      <c r="C171" s="152" t="s">
        <v>1</v>
      </c>
      <c r="D171" s="27">
        <v>44.038499999999999</v>
      </c>
      <c r="E171" s="29" t="s">
        <v>3</v>
      </c>
      <c r="F171" s="47">
        <v>7.282</v>
      </c>
      <c r="G171" s="47">
        <v>47.820799999999998</v>
      </c>
      <c r="H171" s="29" t="s">
        <v>3</v>
      </c>
      <c r="I171" s="29" t="s">
        <v>3</v>
      </c>
      <c r="J171" s="47">
        <v>0.27300000000000002</v>
      </c>
      <c r="K171" s="29" t="s">
        <v>3</v>
      </c>
      <c r="L171" s="29" t="s">
        <v>3</v>
      </c>
      <c r="M171" s="47">
        <v>0.4592</v>
      </c>
      <c r="N171" s="47">
        <v>0.12640000000000001</v>
      </c>
      <c r="O171" s="29" t="s">
        <v>3</v>
      </c>
      <c r="P171" s="29" t="s">
        <v>3</v>
      </c>
      <c r="Q171" s="29" t="s">
        <v>3</v>
      </c>
      <c r="R171" s="47">
        <v>94.109499999999997</v>
      </c>
      <c r="S171" s="3">
        <v>92.13102753011762</v>
      </c>
    </row>
    <row r="172" spans="1:19" ht="14.5" customHeight="1" x14ac:dyDescent="0.35">
      <c r="A172" s="46"/>
      <c r="B172" s="55" t="s">
        <v>199</v>
      </c>
      <c r="C172" s="152" t="s">
        <v>1</v>
      </c>
      <c r="D172" s="27">
        <v>44.6004</v>
      </c>
      <c r="E172" s="29" t="s">
        <v>3</v>
      </c>
      <c r="F172" s="47">
        <v>6.8110999999999997</v>
      </c>
      <c r="G172" s="47">
        <v>47.897399999999998</v>
      </c>
      <c r="H172" s="29" t="s">
        <v>3</v>
      </c>
      <c r="I172" s="29" t="s">
        <v>3</v>
      </c>
      <c r="J172" s="47">
        <v>0.25740000000000002</v>
      </c>
      <c r="K172" s="29" t="s">
        <v>3</v>
      </c>
      <c r="L172" s="29" t="s">
        <v>3</v>
      </c>
      <c r="M172" s="47">
        <v>0.43369999999999997</v>
      </c>
      <c r="N172" s="29" t="s">
        <v>3</v>
      </c>
      <c r="O172" s="29" t="s">
        <v>3</v>
      </c>
      <c r="P172" s="29" t="s">
        <v>3</v>
      </c>
      <c r="Q172" s="29" t="s">
        <v>3</v>
      </c>
      <c r="R172" s="47">
        <v>94.255399999999995</v>
      </c>
      <c r="S172" s="3">
        <v>92.613197783355417</v>
      </c>
    </row>
    <row r="173" spans="1:19" ht="14.5" customHeight="1" x14ac:dyDescent="0.35">
      <c r="A173" s="46"/>
      <c r="B173" s="55" t="s">
        <v>200</v>
      </c>
      <c r="C173" s="152" t="s">
        <v>1</v>
      </c>
      <c r="D173" s="27">
        <v>43.900500000000001</v>
      </c>
      <c r="E173" s="29" t="s">
        <v>3</v>
      </c>
      <c r="F173" s="47">
        <v>6.6763000000000003</v>
      </c>
      <c r="G173" s="47">
        <v>48.582099999999997</v>
      </c>
      <c r="H173" s="29" t="s">
        <v>3</v>
      </c>
      <c r="I173" s="47">
        <v>6.9000000000000006E-2</v>
      </c>
      <c r="J173" s="47">
        <v>0.24540000000000001</v>
      </c>
      <c r="K173" s="29" t="s">
        <v>3</v>
      </c>
      <c r="L173" s="29" t="s">
        <v>3</v>
      </c>
      <c r="M173" s="47">
        <v>0.43569999999999998</v>
      </c>
      <c r="N173" s="47">
        <v>9.11E-2</v>
      </c>
      <c r="O173" s="29" t="s">
        <v>3</v>
      </c>
      <c r="P173" s="29" t="s">
        <v>3</v>
      </c>
      <c r="Q173" s="29" t="s">
        <v>3</v>
      </c>
      <c r="R173" s="47">
        <v>94.673400000000001</v>
      </c>
      <c r="S173" s="3">
        <v>92.843673459842321</v>
      </c>
    </row>
    <row r="174" spans="1:19" ht="14.5" customHeight="1" x14ac:dyDescent="0.35">
      <c r="A174" s="46"/>
      <c r="B174" s="55" t="s">
        <v>201</v>
      </c>
      <c r="C174" s="152" t="s">
        <v>1</v>
      </c>
      <c r="D174" s="27">
        <v>43.069400000000002</v>
      </c>
      <c r="E174" s="47">
        <v>0.1618</v>
      </c>
      <c r="F174" s="47">
        <v>9.5221999999999998</v>
      </c>
      <c r="G174" s="47">
        <v>46.347799999999999</v>
      </c>
      <c r="H174" s="29" t="s">
        <v>3</v>
      </c>
      <c r="I174" s="29" t="s">
        <v>3</v>
      </c>
      <c r="J174" s="47">
        <v>0.2722</v>
      </c>
      <c r="K174" s="29" t="s">
        <v>3</v>
      </c>
      <c r="L174" s="29" t="s">
        <v>3</v>
      </c>
      <c r="M174" s="47">
        <v>0.44259999999999999</v>
      </c>
      <c r="N174" s="47">
        <v>0.18429999999999999</v>
      </c>
      <c r="O174" s="29" t="s">
        <v>3</v>
      </c>
      <c r="P174" s="29" t="s">
        <v>3</v>
      </c>
      <c r="Q174" s="29" t="s">
        <v>3</v>
      </c>
      <c r="R174" s="47">
        <v>59.838500000000003</v>
      </c>
      <c r="S174" s="3">
        <v>89.667156617650633</v>
      </c>
    </row>
    <row r="175" spans="1:19" ht="14.5" customHeight="1" x14ac:dyDescent="0.35">
      <c r="A175" s="46"/>
      <c r="B175" s="55" t="s">
        <v>202</v>
      </c>
      <c r="C175" s="152" t="s">
        <v>61</v>
      </c>
      <c r="D175" s="27">
        <v>43.382899999999999</v>
      </c>
      <c r="E175" s="47">
        <v>0.25309999999999999</v>
      </c>
      <c r="F175" s="47">
        <v>8.4550000000000001</v>
      </c>
      <c r="G175" s="47">
        <v>47.188400000000001</v>
      </c>
      <c r="H175" s="29" t="s">
        <v>3</v>
      </c>
      <c r="I175" s="47">
        <v>8.6999999999999994E-2</v>
      </c>
      <c r="J175" s="47">
        <v>0.2137</v>
      </c>
      <c r="K175" s="29" t="s">
        <v>3</v>
      </c>
      <c r="L175" s="29" t="s">
        <v>3</v>
      </c>
      <c r="M175" s="47">
        <v>0.4199</v>
      </c>
      <c r="N175" s="29" t="s">
        <v>3</v>
      </c>
      <c r="O175" s="29" t="s">
        <v>3</v>
      </c>
      <c r="P175" s="29" t="s">
        <v>3</v>
      </c>
      <c r="Q175" s="29" t="s">
        <v>3</v>
      </c>
      <c r="R175" s="47">
        <v>65.535499999999999</v>
      </c>
      <c r="S175" s="3">
        <v>90.867967517696286</v>
      </c>
    </row>
    <row r="176" spans="1:19" ht="14.5" customHeight="1" x14ac:dyDescent="0.35">
      <c r="A176" s="46"/>
      <c r="B176" s="55" t="s">
        <v>203</v>
      </c>
      <c r="C176" s="152" t="s">
        <v>61</v>
      </c>
      <c r="D176" s="27">
        <v>44.136699999999998</v>
      </c>
      <c r="E176" s="47">
        <v>0.1958</v>
      </c>
      <c r="F176" s="47">
        <v>8.548</v>
      </c>
      <c r="G176" s="47">
        <v>46.4024</v>
      </c>
      <c r="H176" s="29" t="s">
        <v>3</v>
      </c>
      <c r="I176" s="29" t="s">
        <v>3</v>
      </c>
      <c r="J176" s="47">
        <v>0.29759999999999998</v>
      </c>
      <c r="K176" s="29" t="s">
        <v>3</v>
      </c>
      <c r="L176" s="29" t="s">
        <v>3</v>
      </c>
      <c r="M176" s="47">
        <v>0.41949999999999998</v>
      </c>
      <c r="N176" s="29" t="s">
        <v>3</v>
      </c>
      <c r="O176" s="29" t="s">
        <v>3</v>
      </c>
      <c r="P176" s="29" t="s">
        <v>3</v>
      </c>
      <c r="Q176" s="29" t="s">
        <v>3</v>
      </c>
      <c r="R176" s="47">
        <v>79.409300000000002</v>
      </c>
      <c r="S176" s="3">
        <v>90.635185648276931</v>
      </c>
    </row>
    <row r="177" spans="1:19" ht="14.5" customHeight="1" x14ac:dyDescent="0.35">
      <c r="A177" s="50"/>
      <c r="B177" s="56" t="s">
        <v>204</v>
      </c>
      <c r="C177" s="139" t="s">
        <v>61</v>
      </c>
      <c r="D177" s="35">
        <v>45.169600000000003</v>
      </c>
      <c r="E177" s="7" t="s">
        <v>3</v>
      </c>
      <c r="F177" s="36">
        <v>6.5374999999999996</v>
      </c>
      <c r="G177" s="36">
        <v>47.527299999999997</v>
      </c>
      <c r="H177" s="7" t="s">
        <v>3</v>
      </c>
      <c r="I177" s="36">
        <v>7.8799999999999995E-2</v>
      </c>
      <c r="J177" s="36">
        <v>0.21190000000000001</v>
      </c>
      <c r="K177" s="7" t="s">
        <v>3</v>
      </c>
      <c r="L177" s="7" t="s">
        <v>3</v>
      </c>
      <c r="M177" s="36">
        <v>0.36480000000000001</v>
      </c>
      <c r="N177" s="7" t="s">
        <v>3</v>
      </c>
      <c r="O177" s="7" t="s">
        <v>3</v>
      </c>
      <c r="P177" s="7" t="s">
        <v>3</v>
      </c>
      <c r="Q177" s="7" t="s">
        <v>3</v>
      </c>
      <c r="R177" s="36">
        <v>95.572400000000002</v>
      </c>
      <c r="S177" s="26">
        <v>92.837413729166684</v>
      </c>
    </row>
    <row r="178" spans="1:19" ht="14.5" customHeight="1" x14ac:dyDescent="0.35">
      <c r="A178" s="23" t="s">
        <v>210</v>
      </c>
      <c r="B178" s="54" t="s">
        <v>206</v>
      </c>
      <c r="C178" s="149" t="s">
        <v>1</v>
      </c>
      <c r="D178" s="2">
        <v>40.22</v>
      </c>
      <c r="E178" s="30" t="s">
        <v>4</v>
      </c>
      <c r="F178" s="30">
        <v>9.593</v>
      </c>
      <c r="G178" s="30">
        <v>49.753</v>
      </c>
      <c r="H178" s="30">
        <v>0.14599999999999999</v>
      </c>
      <c r="I178" s="30" t="s">
        <v>4</v>
      </c>
      <c r="J178" s="30" t="s">
        <v>4</v>
      </c>
      <c r="K178" s="30" t="s">
        <v>4</v>
      </c>
      <c r="L178" s="30" t="s">
        <v>4</v>
      </c>
      <c r="M178" s="31" t="s">
        <v>3</v>
      </c>
      <c r="N178" s="30" t="s">
        <v>4</v>
      </c>
      <c r="O178" s="31" t="s">
        <v>3</v>
      </c>
      <c r="P178" s="31" t="s">
        <v>3</v>
      </c>
      <c r="Q178" s="31" t="s">
        <v>3</v>
      </c>
      <c r="R178" s="30">
        <f>SUM(D178:Q178)</f>
        <v>99.712000000000003</v>
      </c>
      <c r="S178" s="24">
        <v>90.2407561238673</v>
      </c>
    </row>
    <row r="179" spans="1:19" ht="14.5" customHeight="1" x14ac:dyDescent="0.35">
      <c r="A179" s="46"/>
      <c r="B179" s="55" t="s">
        <v>207</v>
      </c>
      <c r="C179" s="149" t="s">
        <v>1</v>
      </c>
      <c r="D179" s="2">
        <v>39.33</v>
      </c>
      <c r="E179" s="30" t="s">
        <v>4</v>
      </c>
      <c r="F179" s="30">
        <v>8.8000000000000007</v>
      </c>
      <c r="G179" s="30">
        <v>50.82</v>
      </c>
      <c r="H179" s="30">
        <v>9.8000000000000004E-2</v>
      </c>
      <c r="I179" s="30">
        <v>0.11</v>
      </c>
      <c r="J179" s="30">
        <v>4.2999999999999997E-2</v>
      </c>
      <c r="K179" s="30" t="s">
        <v>4</v>
      </c>
      <c r="L179" s="30" t="s">
        <v>4</v>
      </c>
      <c r="M179" s="31" t="s">
        <v>3</v>
      </c>
      <c r="N179" s="30" t="s">
        <v>4</v>
      </c>
      <c r="O179" s="31" t="s">
        <v>3</v>
      </c>
      <c r="P179" s="31" t="s">
        <v>3</v>
      </c>
      <c r="Q179" s="31" t="s">
        <v>3</v>
      </c>
      <c r="R179" s="30">
        <f>SUM(D179:Q179)</f>
        <v>99.200999999999993</v>
      </c>
      <c r="S179" s="3">
        <v>91.147405041915277</v>
      </c>
    </row>
    <row r="180" spans="1:19" ht="14.5" customHeight="1" x14ac:dyDescent="0.35">
      <c r="A180" s="46"/>
      <c r="B180" s="55" t="s">
        <v>208</v>
      </c>
      <c r="C180" s="149" t="s">
        <v>1</v>
      </c>
      <c r="D180" s="2">
        <v>40.840000000000003</v>
      </c>
      <c r="E180" s="30" t="s">
        <v>4</v>
      </c>
      <c r="F180" s="30">
        <v>8.8800000000000008</v>
      </c>
      <c r="G180" s="30">
        <v>48.93</v>
      </c>
      <c r="H180" s="30">
        <v>0.108</v>
      </c>
      <c r="I180" s="30">
        <v>0.14000000000000001</v>
      </c>
      <c r="J180" s="30" t="s">
        <v>4</v>
      </c>
      <c r="K180" s="30" t="s">
        <v>4</v>
      </c>
      <c r="L180" s="30" t="s">
        <v>4</v>
      </c>
      <c r="M180" s="31" t="s">
        <v>3</v>
      </c>
      <c r="N180" s="30" t="s">
        <v>4</v>
      </c>
      <c r="O180" s="31" t="s">
        <v>3</v>
      </c>
      <c r="P180" s="31" t="s">
        <v>3</v>
      </c>
      <c r="Q180" s="31" t="s">
        <v>3</v>
      </c>
      <c r="R180" s="30">
        <f t="shared" ref="R180:R181" si="4">SUM(D180:Q180)</f>
        <v>98.89800000000001</v>
      </c>
      <c r="S180" s="3">
        <v>90.761186729932703</v>
      </c>
    </row>
    <row r="181" spans="1:19" ht="14.5" customHeight="1" x14ac:dyDescent="0.35">
      <c r="A181" s="50"/>
      <c r="B181" s="56" t="s">
        <v>209</v>
      </c>
      <c r="C181" s="150" t="s">
        <v>1</v>
      </c>
      <c r="D181" s="9">
        <v>40.468000000000004</v>
      </c>
      <c r="E181" s="10" t="s">
        <v>4</v>
      </c>
      <c r="F181" s="10">
        <v>8.0440000000000005</v>
      </c>
      <c r="G181" s="10">
        <v>50.597999999999999</v>
      </c>
      <c r="H181" s="10">
        <v>9.4E-2</v>
      </c>
      <c r="I181" s="10">
        <v>2.8000000000000001E-2</v>
      </c>
      <c r="J181" s="10">
        <v>6.6000000000000003E-2</v>
      </c>
      <c r="K181" s="10" t="s">
        <v>4</v>
      </c>
      <c r="L181" s="10" t="s">
        <v>4</v>
      </c>
      <c r="M181" s="11" t="s">
        <v>3</v>
      </c>
      <c r="N181" s="10" t="s">
        <v>4</v>
      </c>
      <c r="O181" s="11" t="s">
        <v>3</v>
      </c>
      <c r="P181" s="11" t="s">
        <v>3</v>
      </c>
      <c r="Q181" s="11" t="s">
        <v>3</v>
      </c>
      <c r="R181" s="37">
        <f t="shared" si="4"/>
        <v>99.298000000000002</v>
      </c>
      <c r="S181" s="26">
        <v>91.813062780083882</v>
      </c>
    </row>
    <row r="182" spans="1:19" ht="14.5" customHeight="1" x14ac:dyDescent="0.35">
      <c r="A182" s="23" t="s">
        <v>266</v>
      </c>
      <c r="B182" s="54" t="s">
        <v>211</v>
      </c>
      <c r="C182" s="149" t="s">
        <v>1</v>
      </c>
      <c r="D182" s="2">
        <v>40.753999999999998</v>
      </c>
      <c r="E182" s="30" t="s">
        <v>2</v>
      </c>
      <c r="F182" s="30">
        <v>6.2460000000000004</v>
      </c>
      <c r="G182" s="30">
        <v>51.31</v>
      </c>
      <c r="H182" s="30">
        <v>8.2000000000000003E-2</v>
      </c>
      <c r="I182" s="30">
        <v>3.2000000000000001E-2</v>
      </c>
      <c r="J182" s="30" t="s">
        <v>212</v>
      </c>
      <c r="K182" s="30" t="s">
        <v>212</v>
      </c>
      <c r="L182" s="30" t="s">
        <v>2</v>
      </c>
      <c r="M182" s="30">
        <v>0.309</v>
      </c>
      <c r="N182" s="30">
        <v>0.04</v>
      </c>
      <c r="O182" s="31" t="s">
        <v>3</v>
      </c>
      <c r="P182" s="30" t="s">
        <v>212</v>
      </c>
      <c r="Q182" s="30">
        <v>0.02</v>
      </c>
      <c r="R182" s="30">
        <f>SUM(D182:Q182)</f>
        <v>98.792999999999992</v>
      </c>
      <c r="S182" s="3">
        <v>93.608627681534543</v>
      </c>
    </row>
    <row r="183" spans="1:19" ht="14.5" customHeight="1" x14ac:dyDescent="0.35">
      <c r="A183" s="46"/>
      <c r="B183" s="55" t="s">
        <v>213</v>
      </c>
      <c r="C183" s="149" t="s">
        <v>1</v>
      </c>
      <c r="D183" s="2">
        <v>40.512999999999998</v>
      </c>
      <c r="E183" s="30" t="s">
        <v>2</v>
      </c>
      <c r="F183" s="30">
        <v>6.7729999999999997</v>
      </c>
      <c r="G183" s="30">
        <v>50.332999999999998</v>
      </c>
      <c r="H183" s="30">
        <v>8.8999999999999996E-2</v>
      </c>
      <c r="I183" s="30">
        <v>2.8000000000000001E-2</v>
      </c>
      <c r="J183" s="30" t="s">
        <v>212</v>
      </c>
      <c r="K183" s="30" t="s">
        <v>212</v>
      </c>
      <c r="L183" s="30" t="s">
        <v>2</v>
      </c>
      <c r="M183" s="30">
        <v>0.308</v>
      </c>
      <c r="N183" s="30">
        <v>5.3999999999999999E-2</v>
      </c>
      <c r="O183" s="31" t="s">
        <v>3</v>
      </c>
      <c r="P183" s="30" t="s">
        <v>212</v>
      </c>
      <c r="Q183" s="30">
        <v>0.02</v>
      </c>
      <c r="R183" s="30">
        <f>SUM(D183:Q183)</f>
        <v>98.118000000000009</v>
      </c>
      <c r="S183" s="3">
        <v>92.982119415779579</v>
      </c>
    </row>
    <row r="184" spans="1:19" ht="14.5" customHeight="1" x14ac:dyDescent="0.35">
      <c r="A184" s="46"/>
      <c r="B184" s="55" t="s">
        <v>214</v>
      </c>
      <c r="C184" s="149" t="s">
        <v>1</v>
      </c>
      <c r="D184" s="2">
        <v>39.67</v>
      </c>
      <c r="E184" s="30" t="s">
        <v>2</v>
      </c>
      <c r="F184" s="30">
        <v>6.87</v>
      </c>
      <c r="G184" s="30">
        <v>51.698</v>
      </c>
      <c r="H184" s="30">
        <v>8.8999999999999996E-2</v>
      </c>
      <c r="I184" s="30">
        <v>2.1000000000000001E-2</v>
      </c>
      <c r="J184" s="30" t="s">
        <v>212</v>
      </c>
      <c r="K184" s="30" t="s">
        <v>212</v>
      </c>
      <c r="L184" s="30" t="s">
        <v>2</v>
      </c>
      <c r="M184" s="30">
        <v>0.30299999999999999</v>
      </c>
      <c r="N184" s="30">
        <v>0.04</v>
      </c>
      <c r="O184" s="31" t="s">
        <v>3</v>
      </c>
      <c r="P184" s="30" t="s">
        <v>212</v>
      </c>
      <c r="Q184" s="30" t="s">
        <v>212</v>
      </c>
      <c r="R184" s="30">
        <f t="shared" ref="R184:R187" si="5">SUM(D184:Q184)</f>
        <v>98.691000000000003</v>
      </c>
      <c r="S184" s="3">
        <v>93.063496140152452</v>
      </c>
    </row>
    <row r="185" spans="1:19" ht="14.5" customHeight="1" x14ac:dyDescent="0.35">
      <c r="A185" s="46"/>
      <c r="B185" s="55" t="s">
        <v>215</v>
      </c>
      <c r="C185" s="149" t="s">
        <v>1</v>
      </c>
      <c r="D185" s="2">
        <v>41.11</v>
      </c>
      <c r="E185" s="30" t="s">
        <v>2</v>
      </c>
      <c r="F185" s="30">
        <v>6.9980000000000002</v>
      </c>
      <c r="G185" s="30">
        <v>50.25</v>
      </c>
      <c r="H185" s="30">
        <v>8.5999999999999993E-2</v>
      </c>
      <c r="I185" s="30">
        <v>3.4000000000000002E-2</v>
      </c>
      <c r="J185" s="30" t="s">
        <v>212</v>
      </c>
      <c r="K185" s="30" t="s">
        <v>212</v>
      </c>
      <c r="L185" s="30" t="s">
        <v>2</v>
      </c>
      <c r="M185" s="30">
        <v>0.30299999999999999</v>
      </c>
      <c r="N185" s="30">
        <v>4.3999999999999997E-2</v>
      </c>
      <c r="O185" s="31" t="s">
        <v>3</v>
      </c>
      <c r="P185" s="30" t="s">
        <v>212</v>
      </c>
      <c r="Q185" s="30" t="s">
        <v>212</v>
      </c>
      <c r="R185" s="30">
        <f t="shared" si="5"/>
        <v>98.825000000000003</v>
      </c>
      <c r="S185" s="3">
        <v>92.754766566801507</v>
      </c>
    </row>
    <row r="186" spans="1:19" ht="14.5" customHeight="1" x14ac:dyDescent="0.35">
      <c r="A186" s="46"/>
      <c r="B186" s="55" t="s">
        <v>216</v>
      </c>
      <c r="C186" s="149" t="s">
        <v>1</v>
      </c>
      <c r="D186" s="2">
        <v>40.448</v>
      </c>
      <c r="E186" s="30" t="s">
        <v>2</v>
      </c>
      <c r="F186" s="30">
        <v>9</v>
      </c>
      <c r="G186" s="30">
        <v>48.972999999999999</v>
      </c>
      <c r="H186" s="30">
        <v>0.109</v>
      </c>
      <c r="I186" s="30">
        <v>7.4999999999999997E-2</v>
      </c>
      <c r="J186" s="30">
        <v>3.5000000000000003E-2</v>
      </c>
      <c r="K186" s="30">
        <v>0.02</v>
      </c>
      <c r="L186" s="30" t="s">
        <v>2</v>
      </c>
      <c r="M186" s="30">
        <v>0.20100000000000001</v>
      </c>
      <c r="N186" s="30">
        <v>4.5999999999999999E-2</v>
      </c>
      <c r="O186" s="31" t="s">
        <v>3</v>
      </c>
      <c r="P186" s="30" t="s">
        <v>212</v>
      </c>
      <c r="Q186" s="30">
        <v>0.02</v>
      </c>
      <c r="R186" s="30">
        <f t="shared" si="5"/>
        <v>98.926999999999978</v>
      </c>
      <c r="S186" s="3">
        <v>90.655457801991318</v>
      </c>
    </row>
    <row r="187" spans="1:19" ht="14.5" customHeight="1" x14ac:dyDescent="0.35">
      <c r="A187" s="46"/>
      <c r="B187" s="55" t="s">
        <v>217</v>
      </c>
      <c r="C187" s="149" t="s">
        <v>1</v>
      </c>
      <c r="D187" s="2">
        <v>40.569000000000003</v>
      </c>
      <c r="E187" s="30" t="s">
        <v>2</v>
      </c>
      <c r="F187" s="30">
        <v>7.5209999999999999</v>
      </c>
      <c r="G187" s="30">
        <v>50.511000000000003</v>
      </c>
      <c r="H187" s="30">
        <v>0.105</v>
      </c>
      <c r="I187" s="30">
        <v>4.8000000000000001E-2</v>
      </c>
      <c r="J187" s="30">
        <v>0.02</v>
      </c>
      <c r="K187" s="30" t="s">
        <v>212</v>
      </c>
      <c r="L187" s="30" t="s">
        <v>2</v>
      </c>
      <c r="M187" s="30">
        <v>0.33300000000000002</v>
      </c>
      <c r="N187" s="30">
        <v>4.2000000000000003E-2</v>
      </c>
      <c r="O187" s="31" t="s">
        <v>3</v>
      </c>
      <c r="P187" s="30" t="s">
        <v>212</v>
      </c>
      <c r="Q187" s="30" t="s">
        <v>212</v>
      </c>
      <c r="R187" s="30">
        <f t="shared" si="5"/>
        <v>99.149000000000001</v>
      </c>
      <c r="S187" s="3">
        <v>92.292159752902606</v>
      </c>
    </row>
    <row r="188" spans="1:19" ht="14.5" customHeight="1" x14ac:dyDescent="0.35">
      <c r="A188" s="46"/>
      <c r="B188" s="55" t="s">
        <v>218</v>
      </c>
      <c r="C188" s="149" t="s">
        <v>1</v>
      </c>
      <c r="D188" s="4" t="s">
        <v>3</v>
      </c>
      <c r="E188" s="31" t="s">
        <v>3</v>
      </c>
      <c r="F188" s="31" t="s">
        <v>3</v>
      </c>
      <c r="G188" s="31" t="s">
        <v>3</v>
      </c>
      <c r="H188" s="31" t="s">
        <v>3</v>
      </c>
      <c r="I188" s="31" t="s">
        <v>3</v>
      </c>
      <c r="J188" s="31" t="s">
        <v>3</v>
      </c>
      <c r="K188" s="31" t="s">
        <v>3</v>
      </c>
      <c r="L188" s="31" t="s">
        <v>3</v>
      </c>
      <c r="M188" s="31" t="s">
        <v>3</v>
      </c>
      <c r="N188" s="31" t="s">
        <v>3</v>
      </c>
      <c r="O188" s="31" t="s">
        <v>3</v>
      </c>
      <c r="P188" s="31" t="s">
        <v>3</v>
      </c>
      <c r="Q188" s="31" t="s">
        <v>3</v>
      </c>
      <c r="R188" s="31" t="s">
        <v>3</v>
      </c>
      <c r="S188" s="3" t="s">
        <v>3</v>
      </c>
    </row>
    <row r="189" spans="1:19" ht="14.5" customHeight="1" x14ac:dyDescent="0.35">
      <c r="A189" s="46"/>
      <c r="B189" s="55" t="s">
        <v>219</v>
      </c>
      <c r="C189" s="149" t="s">
        <v>1</v>
      </c>
      <c r="D189" s="2">
        <v>41.323999999999998</v>
      </c>
      <c r="E189" s="30" t="s">
        <v>2</v>
      </c>
      <c r="F189" s="30">
        <v>6.9550000000000001</v>
      </c>
      <c r="G189" s="30">
        <v>50.228999999999999</v>
      </c>
      <c r="H189" s="30">
        <v>9.6000000000000002E-2</v>
      </c>
      <c r="I189" s="30">
        <v>3.6999999999999998E-2</v>
      </c>
      <c r="J189" s="30">
        <v>0.02</v>
      </c>
      <c r="K189" s="30" t="s">
        <v>212</v>
      </c>
      <c r="L189" s="30" t="s">
        <v>2</v>
      </c>
      <c r="M189" s="30">
        <v>0.36</v>
      </c>
      <c r="N189" s="30">
        <v>4.3999999999999997E-2</v>
      </c>
      <c r="O189" s="31" t="s">
        <v>3</v>
      </c>
      <c r="P189" s="30" t="s">
        <v>212</v>
      </c>
      <c r="Q189" s="30" t="s">
        <v>212</v>
      </c>
      <c r="R189" s="30">
        <f t="shared" ref="R189:R234" si="6">SUM(D189:Q189)</f>
        <v>99.064999999999998</v>
      </c>
      <c r="S189" s="3">
        <v>92.793283798636082</v>
      </c>
    </row>
    <row r="190" spans="1:19" ht="14.5" customHeight="1" x14ac:dyDescent="0.35">
      <c r="A190" s="46"/>
      <c r="B190" s="55" t="s">
        <v>220</v>
      </c>
      <c r="C190" s="149" t="s">
        <v>1</v>
      </c>
      <c r="D190" s="2">
        <v>40.975999999999999</v>
      </c>
      <c r="E190" s="30" t="s">
        <v>2</v>
      </c>
      <c r="F190" s="30">
        <v>6.85</v>
      </c>
      <c r="G190" s="30">
        <v>50.97</v>
      </c>
      <c r="H190" s="30">
        <v>9.2999999999999999E-2</v>
      </c>
      <c r="I190" s="30">
        <v>0.04</v>
      </c>
      <c r="J190" s="30" t="s">
        <v>212</v>
      </c>
      <c r="K190" s="30" t="s">
        <v>212</v>
      </c>
      <c r="L190" s="30" t="s">
        <v>2</v>
      </c>
      <c r="M190" s="30">
        <v>9.2999999999999999E-2</v>
      </c>
      <c r="N190" s="30">
        <v>0.05</v>
      </c>
      <c r="O190" s="31" t="s">
        <v>3</v>
      </c>
      <c r="P190" s="30" t="s">
        <v>212</v>
      </c>
      <c r="Q190" s="30" t="s">
        <v>212</v>
      </c>
      <c r="R190" s="30">
        <f t="shared" si="6"/>
        <v>99.072000000000003</v>
      </c>
      <c r="S190" s="3">
        <v>92.990413634280912</v>
      </c>
    </row>
    <row r="191" spans="1:19" ht="14.5" customHeight="1" x14ac:dyDescent="0.35">
      <c r="A191" s="46"/>
      <c r="B191" s="55" t="s">
        <v>221</v>
      </c>
      <c r="C191" s="149" t="s">
        <v>1</v>
      </c>
      <c r="D191" s="2">
        <v>41.23</v>
      </c>
      <c r="E191" s="30" t="s">
        <v>2</v>
      </c>
      <c r="F191" s="30">
        <v>6.7</v>
      </c>
      <c r="G191" s="30">
        <v>51.427999999999997</v>
      </c>
      <c r="H191" s="30">
        <v>8.7999999999999995E-2</v>
      </c>
      <c r="I191" s="30">
        <v>4.2000000000000003E-2</v>
      </c>
      <c r="J191" s="30" t="s">
        <v>212</v>
      </c>
      <c r="K191" s="30" t="s">
        <v>212</v>
      </c>
      <c r="L191" s="30" t="s">
        <v>2</v>
      </c>
      <c r="M191" s="30">
        <v>8.7999999999999995E-2</v>
      </c>
      <c r="N191" s="30">
        <v>0.08</v>
      </c>
      <c r="O191" s="31" t="s">
        <v>3</v>
      </c>
      <c r="P191" s="30" t="s">
        <v>212</v>
      </c>
      <c r="Q191" s="30" t="s">
        <v>212</v>
      </c>
      <c r="R191" s="30">
        <f t="shared" si="6"/>
        <v>99.655999999999992</v>
      </c>
      <c r="S191" s="3">
        <v>93.190355944061892</v>
      </c>
    </row>
    <row r="192" spans="1:19" ht="14.5" customHeight="1" x14ac:dyDescent="0.35">
      <c r="A192" s="46"/>
      <c r="B192" s="55" t="s">
        <v>222</v>
      </c>
      <c r="C192" s="149" t="s">
        <v>1</v>
      </c>
      <c r="D192" s="2">
        <v>41.91</v>
      </c>
      <c r="E192" s="30" t="s">
        <v>2</v>
      </c>
      <c r="F192" s="30">
        <v>6.6020000000000003</v>
      </c>
      <c r="G192" s="30">
        <v>49.957999999999998</v>
      </c>
      <c r="H192" s="30">
        <v>8.7999999999999995E-2</v>
      </c>
      <c r="I192" s="30">
        <v>2.5999999999999999E-2</v>
      </c>
      <c r="J192" s="30">
        <v>1.4999999999999999E-2</v>
      </c>
      <c r="K192" s="30" t="s">
        <v>212</v>
      </c>
      <c r="L192" s="30" t="s">
        <v>2</v>
      </c>
      <c r="M192" s="30">
        <v>0.34799999999999998</v>
      </c>
      <c r="N192" s="30">
        <v>5.6000000000000001E-2</v>
      </c>
      <c r="O192" s="31" t="s">
        <v>3</v>
      </c>
      <c r="P192" s="30" t="s">
        <v>212</v>
      </c>
      <c r="Q192" s="30" t="s">
        <v>212</v>
      </c>
      <c r="R192" s="30">
        <f t="shared" si="6"/>
        <v>99.002999999999986</v>
      </c>
      <c r="S192" s="3">
        <v>93.099270144290188</v>
      </c>
    </row>
    <row r="193" spans="1:19" ht="14.5" customHeight="1" x14ac:dyDescent="0.35">
      <c r="A193" s="46"/>
      <c r="B193" s="55" t="s">
        <v>223</v>
      </c>
      <c r="C193" s="149" t="s">
        <v>1</v>
      </c>
      <c r="D193" s="2">
        <v>41.308</v>
      </c>
      <c r="E193" s="30" t="s">
        <v>2</v>
      </c>
      <c r="F193" s="30">
        <v>7.5149999999999997</v>
      </c>
      <c r="G193" s="30">
        <v>50.353000000000002</v>
      </c>
      <c r="H193" s="30">
        <v>9.0999999999999998E-2</v>
      </c>
      <c r="I193" s="30">
        <v>4.2000000000000003E-2</v>
      </c>
      <c r="J193" s="30">
        <v>2.1000000000000001E-2</v>
      </c>
      <c r="K193" s="30" t="s">
        <v>212</v>
      </c>
      <c r="L193" s="30" t="s">
        <v>2</v>
      </c>
      <c r="M193" s="30">
        <v>0.35399999999999998</v>
      </c>
      <c r="N193" s="30" t="s">
        <v>2</v>
      </c>
      <c r="O193" s="31" t="s">
        <v>3</v>
      </c>
      <c r="P193" s="30" t="s">
        <v>212</v>
      </c>
      <c r="Q193" s="30" t="s">
        <v>212</v>
      </c>
      <c r="R193" s="30">
        <f t="shared" si="6"/>
        <v>99.683999999999997</v>
      </c>
      <c r="S193" s="3">
        <v>92.275533849664839</v>
      </c>
    </row>
    <row r="194" spans="1:19" ht="14.5" customHeight="1" x14ac:dyDescent="0.35">
      <c r="A194" s="46"/>
      <c r="B194" s="55" t="s">
        <v>224</v>
      </c>
      <c r="C194" s="149" t="s">
        <v>1</v>
      </c>
      <c r="D194" s="2">
        <v>41.945</v>
      </c>
      <c r="E194" s="30" t="s">
        <v>2</v>
      </c>
      <c r="F194" s="30">
        <v>6.68</v>
      </c>
      <c r="G194" s="30">
        <v>52.09</v>
      </c>
      <c r="H194" s="30">
        <v>8.6999999999999994E-2</v>
      </c>
      <c r="I194" s="30">
        <v>3.7999999999999999E-2</v>
      </c>
      <c r="J194" s="30" t="s">
        <v>212</v>
      </c>
      <c r="K194" s="30" t="s">
        <v>212</v>
      </c>
      <c r="L194" s="30" t="s">
        <v>2</v>
      </c>
      <c r="M194" s="30">
        <v>0.34</v>
      </c>
      <c r="N194" s="30">
        <v>2.9000000000000001E-2</v>
      </c>
      <c r="O194" s="31" t="s">
        <v>3</v>
      </c>
      <c r="P194" s="30" t="s">
        <v>212</v>
      </c>
      <c r="Q194" s="30" t="s">
        <v>212</v>
      </c>
      <c r="R194" s="30">
        <f t="shared" si="6"/>
        <v>101.209</v>
      </c>
      <c r="S194" s="3">
        <v>93.289813317752902</v>
      </c>
    </row>
    <row r="195" spans="1:19" ht="14.5" customHeight="1" x14ac:dyDescent="0.35">
      <c r="A195" s="46"/>
      <c r="B195" s="55" t="s">
        <v>225</v>
      </c>
      <c r="C195" s="149" t="s">
        <v>1</v>
      </c>
      <c r="D195" s="2">
        <v>40.776000000000003</v>
      </c>
      <c r="E195" s="30" t="s">
        <v>2</v>
      </c>
      <c r="F195" s="30">
        <v>6.944</v>
      </c>
      <c r="G195" s="30">
        <v>51.253999999999998</v>
      </c>
      <c r="H195" s="30">
        <v>9.6000000000000002E-2</v>
      </c>
      <c r="I195" s="30">
        <v>2.9000000000000001E-2</v>
      </c>
      <c r="J195" s="30" t="s">
        <v>212</v>
      </c>
      <c r="K195" s="30" t="s">
        <v>212</v>
      </c>
      <c r="L195" s="30" t="s">
        <v>2</v>
      </c>
      <c r="M195" s="30">
        <v>0.32</v>
      </c>
      <c r="N195" s="30">
        <v>5.0999999999999997E-2</v>
      </c>
      <c r="O195" s="31" t="s">
        <v>3</v>
      </c>
      <c r="P195" s="30" t="s">
        <v>212</v>
      </c>
      <c r="Q195" s="30" t="s">
        <v>212</v>
      </c>
      <c r="R195" s="30">
        <f t="shared" si="6"/>
        <v>99.47</v>
      </c>
      <c r="S195" s="3">
        <v>92.937609627757169</v>
      </c>
    </row>
    <row r="196" spans="1:19" ht="14.5" customHeight="1" x14ac:dyDescent="0.35">
      <c r="A196" s="46"/>
      <c r="B196" s="55" t="s">
        <v>226</v>
      </c>
      <c r="C196" s="149" t="s">
        <v>1</v>
      </c>
      <c r="D196" s="2">
        <v>41.003999999999998</v>
      </c>
      <c r="E196" s="30" t="s">
        <v>2</v>
      </c>
      <c r="F196" s="30">
        <v>6.7320000000000002</v>
      </c>
      <c r="G196" s="30">
        <v>51.036000000000001</v>
      </c>
      <c r="H196" s="30">
        <v>9.6000000000000002E-2</v>
      </c>
      <c r="I196" s="30">
        <v>2.3E-2</v>
      </c>
      <c r="J196" s="30">
        <v>0.02</v>
      </c>
      <c r="K196" s="30" t="s">
        <v>212</v>
      </c>
      <c r="L196" s="30" t="s">
        <v>2</v>
      </c>
      <c r="M196" s="30">
        <v>0.33500000000000002</v>
      </c>
      <c r="N196" s="30">
        <v>5.0999999999999997E-2</v>
      </c>
      <c r="O196" s="31" t="s">
        <v>3</v>
      </c>
      <c r="P196" s="30" t="s">
        <v>212</v>
      </c>
      <c r="Q196" s="30" t="s">
        <v>212</v>
      </c>
      <c r="R196" s="30">
        <f t="shared" si="6"/>
        <v>99.296999999999983</v>
      </c>
      <c r="S196" s="3">
        <v>93.111139448669931</v>
      </c>
    </row>
    <row r="197" spans="1:19" ht="14.5" customHeight="1" x14ac:dyDescent="0.35">
      <c r="A197" s="46"/>
      <c r="B197" s="55" t="s">
        <v>227</v>
      </c>
      <c r="C197" s="149" t="s">
        <v>1</v>
      </c>
      <c r="D197" s="2">
        <v>41.22</v>
      </c>
      <c r="E197" s="30">
        <v>0.03</v>
      </c>
      <c r="F197" s="30">
        <v>6.86</v>
      </c>
      <c r="G197" s="30">
        <v>51.476999999999997</v>
      </c>
      <c r="H197" s="30">
        <v>8.6999999999999994E-2</v>
      </c>
      <c r="I197" s="30">
        <v>3.2000000000000001E-2</v>
      </c>
      <c r="J197" s="30" t="s">
        <v>212</v>
      </c>
      <c r="K197" s="30" t="s">
        <v>212</v>
      </c>
      <c r="L197" s="30" t="s">
        <v>2</v>
      </c>
      <c r="M197" s="30">
        <v>0.32</v>
      </c>
      <c r="N197" s="30">
        <v>5.6000000000000001E-2</v>
      </c>
      <c r="O197" s="31" t="s">
        <v>3</v>
      </c>
      <c r="P197" s="30" t="s">
        <v>212</v>
      </c>
      <c r="Q197" s="30">
        <v>2.1000000000000001E-2</v>
      </c>
      <c r="R197" s="30">
        <f t="shared" si="6"/>
        <v>100.10299999999998</v>
      </c>
      <c r="S197" s="3">
        <v>93.045222518703994</v>
      </c>
    </row>
    <row r="198" spans="1:19" ht="14.5" customHeight="1" x14ac:dyDescent="0.35">
      <c r="A198" s="46"/>
      <c r="B198" s="55" t="s">
        <v>228</v>
      </c>
      <c r="C198" s="149" t="s">
        <v>1</v>
      </c>
      <c r="D198" s="2">
        <v>41.284999999999997</v>
      </c>
      <c r="E198" s="30" t="s">
        <v>2</v>
      </c>
      <c r="F198" s="30">
        <v>7.1150000000000002</v>
      </c>
      <c r="G198" s="30">
        <v>49.545000000000002</v>
      </c>
      <c r="H198" s="30">
        <v>0.10199999999999999</v>
      </c>
      <c r="I198" s="30">
        <v>3.5999999999999997E-2</v>
      </c>
      <c r="J198" s="30" t="s">
        <v>212</v>
      </c>
      <c r="K198" s="30" t="s">
        <v>212</v>
      </c>
      <c r="L198" s="30" t="s">
        <v>2</v>
      </c>
      <c r="M198" s="30">
        <v>0.35699999999999998</v>
      </c>
      <c r="N198" s="30">
        <v>6.5000000000000002E-2</v>
      </c>
      <c r="O198" s="31" t="s">
        <v>3</v>
      </c>
      <c r="P198" s="30" t="s">
        <v>212</v>
      </c>
      <c r="Q198" s="30" t="s">
        <v>212</v>
      </c>
      <c r="R198" s="30">
        <f t="shared" si="6"/>
        <v>98.504999999999995</v>
      </c>
      <c r="S198" s="3">
        <v>92.545656745918137</v>
      </c>
    </row>
    <row r="199" spans="1:19" ht="14.5" customHeight="1" x14ac:dyDescent="0.35">
      <c r="A199" s="46"/>
      <c r="B199" s="55" t="s">
        <v>229</v>
      </c>
      <c r="C199" s="149" t="s">
        <v>1</v>
      </c>
      <c r="D199" s="2">
        <v>42.017000000000003</v>
      </c>
      <c r="E199" s="30" t="s">
        <v>2</v>
      </c>
      <c r="F199" s="30">
        <v>7.2270000000000003</v>
      </c>
      <c r="G199" s="30">
        <v>49.252000000000002</v>
      </c>
      <c r="H199" s="30">
        <v>9.4E-2</v>
      </c>
      <c r="I199" s="30">
        <v>3.5999999999999997E-2</v>
      </c>
      <c r="J199" s="30">
        <v>0.02</v>
      </c>
      <c r="K199" s="30" t="s">
        <v>212</v>
      </c>
      <c r="L199" s="30" t="s">
        <v>2</v>
      </c>
      <c r="M199" s="30">
        <v>0.35199999999999998</v>
      </c>
      <c r="N199" s="30">
        <v>7.6999999999999999E-2</v>
      </c>
      <c r="O199" s="31" t="s">
        <v>3</v>
      </c>
      <c r="P199" s="30" t="s">
        <v>212</v>
      </c>
      <c r="Q199" s="30" t="s">
        <v>212</v>
      </c>
      <c r="R199" s="30">
        <f t="shared" si="6"/>
        <v>99.075000000000003</v>
      </c>
      <c r="S199" s="3">
        <v>92.395619503612565</v>
      </c>
    </row>
    <row r="200" spans="1:19" ht="14.5" customHeight="1" x14ac:dyDescent="0.35">
      <c r="A200" s="46"/>
      <c r="B200" s="55" t="s">
        <v>230</v>
      </c>
      <c r="C200" s="149" t="s">
        <v>1</v>
      </c>
      <c r="D200" s="2">
        <v>41.468000000000004</v>
      </c>
      <c r="E200" s="30" t="s">
        <v>2</v>
      </c>
      <c r="F200" s="30">
        <v>6.91</v>
      </c>
      <c r="G200" s="30">
        <v>50.36</v>
      </c>
      <c r="H200" s="30">
        <v>9.6000000000000002E-2</v>
      </c>
      <c r="I200" s="30">
        <v>0.03</v>
      </c>
      <c r="J200" s="30" t="s">
        <v>212</v>
      </c>
      <c r="K200" s="30" t="s">
        <v>212</v>
      </c>
      <c r="L200" s="30" t="s">
        <v>2</v>
      </c>
      <c r="M200" s="30">
        <v>0.35499999999999998</v>
      </c>
      <c r="N200" s="31" t="s">
        <v>3</v>
      </c>
      <c r="O200" s="31" t="s">
        <v>3</v>
      </c>
      <c r="P200" s="30" t="s">
        <v>212</v>
      </c>
      <c r="Q200" s="30" t="s">
        <v>212</v>
      </c>
      <c r="R200" s="30">
        <f t="shared" si="6"/>
        <v>99.219000000000008</v>
      </c>
      <c r="S200" s="3">
        <v>92.853874640445753</v>
      </c>
    </row>
    <row r="201" spans="1:19" ht="14.5" customHeight="1" x14ac:dyDescent="0.35">
      <c r="A201" s="46"/>
      <c r="B201" s="55" t="s">
        <v>231</v>
      </c>
      <c r="C201" s="149" t="s">
        <v>61</v>
      </c>
      <c r="D201" s="2">
        <v>41.073999999999998</v>
      </c>
      <c r="E201" s="30" t="s">
        <v>2</v>
      </c>
      <c r="F201" s="30">
        <v>6.7830000000000004</v>
      </c>
      <c r="G201" s="30">
        <v>50.45</v>
      </c>
      <c r="H201" s="30">
        <v>9.0999999999999998E-2</v>
      </c>
      <c r="I201" s="30">
        <v>4.4999999999999998E-2</v>
      </c>
      <c r="J201" s="30" t="s">
        <v>212</v>
      </c>
      <c r="K201" s="30" t="s">
        <v>212</v>
      </c>
      <c r="L201" s="30" t="s">
        <v>2</v>
      </c>
      <c r="M201" s="30">
        <v>0.32300000000000001</v>
      </c>
      <c r="N201" s="30" t="s">
        <v>2</v>
      </c>
      <c r="O201" s="31" t="s">
        <v>3</v>
      </c>
      <c r="P201" s="30" t="s">
        <v>212</v>
      </c>
      <c r="Q201" s="30" t="s">
        <v>212</v>
      </c>
      <c r="R201" s="30">
        <f t="shared" si="6"/>
        <v>98.765999999999991</v>
      </c>
      <c r="S201" s="3">
        <v>92.987640871241851</v>
      </c>
    </row>
    <row r="202" spans="1:19" ht="14.5" customHeight="1" x14ac:dyDescent="0.35">
      <c r="A202" s="46"/>
      <c r="B202" s="55" t="s">
        <v>232</v>
      </c>
      <c r="C202" s="149" t="s">
        <v>1</v>
      </c>
      <c r="D202" s="2">
        <v>41.622</v>
      </c>
      <c r="E202" s="30" t="s">
        <v>2</v>
      </c>
      <c r="F202" s="30">
        <v>7.306</v>
      </c>
      <c r="G202" s="30">
        <v>50.171999999999997</v>
      </c>
      <c r="H202" s="30">
        <v>9.0999999999999998E-2</v>
      </c>
      <c r="I202" s="30">
        <v>0.03</v>
      </c>
      <c r="J202" s="30">
        <v>1.9E-2</v>
      </c>
      <c r="K202" s="30" t="s">
        <v>212</v>
      </c>
      <c r="L202" s="30" t="s">
        <v>2</v>
      </c>
      <c r="M202" s="30">
        <v>0.35699999999999998</v>
      </c>
      <c r="N202" s="30">
        <v>0.03</v>
      </c>
      <c r="O202" s="31" t="s">
        <v>3</v>
      </c>
      <c r="P202" s="30" t="s">
        <v>212</v>
      </c>
      <c r="Q202" s="30" t="s">
        <v>212</v>
      </c>
      <c r="R202" s="30">
        <f t="shared" si="6"/>
        <v>99.626999999999995</v>
      </c>
      <c r="S202" s="3">
        <v>92.449092014187201</v>
      </c>
    </row>
    <row r="203" spans="1:19" ht="14.5" customHeight="1" x14ac:dyDescent="0.35">
      <c r="A203" s="46"/>
      <c r="B203" s="55" t="s">
        <v>233</v>
      </c>
      <c r="C203" s="149" t="s">
        <v>1</v>
      </c>
      <c r="D203" s="2">
        <v>41.563000000000002</v>
      </c>
      <c r="E203" s="30" t="s">
        <v>2</v>
      </c>
      <c r="F203" s="30">
        <v>6.9729999999999999</v>
      </c>
      <c r="G203" s="30">
        <v>49.923000000000002</v>
      </c>
      <c r="H203" s="30">
        <v>0.09</v>
      </c>
      <c r="I203" s="30">
        <v>3.1E-2</v>
      </c>
      <c r="J203" s="30">
        <v>1.9E-2</v>
      </c>
      <c r="K203" s="30" t="s">
        <v>212</v>
      </c>
      <c r="L203" s="30" t="s">
        <v>2</v>
      </c>
      <c r="M203" s="30">
        <v>0.33700000000000002</v>
      </c>
      <c r="N203" s="30" t="s">
        <v>2</v>
      </c>
      <c r="O203" s="31" t="s">
        <v>3</v>
      </c>
      <c r="P203" s="30" t="s">
        <v>212</v>
      </c>
      <c r="Q203" s="30" t="s">
        <v>212</v>
      </c>
      <c r="R203" s="30">
        <f t="shared" si="6"/>
        <v>98.936000000000021</v>
      </c>
      <c r="S203" s="3">
        <v>92.734917451539204</v>
      </c>
    </row>
    <row r="204" spans="1:19" ht="14.5" customHeight="1" x14ac:dyDescent="0.35">
      <c r="A204" s="46"/>
      <c r="B204" s="55" t="s">
        <v>234</v>
      </c>
      <c r="C204" s="149" t="s">
        <v>1</v>
      </c>
      <c r="D204" s="2">
        <v>41.402999999999999</v>
      </c>
      <c r="E204" s="30" t="s">
        <v>2</v>
      </c>
      <c r="F204" s="30">
        <v>7.1029999999999998</v>
      </c>
      <c r="G204" s="30">
        <v>50.688000000000002</v>
      </c>
      <c r="H204" s="30">
        <v>0.10299999999999999</v>
      </c>
      <c r="I204" s="30">
        <v>2.7E-2</v>
      </c>
      <c r="J204" s="30" t="s">
        <v>212</v>
      </c>
      <c r="K204" s="30" t="s">
        <v>212</v>
      </c>
      <c r="L204" s="30" t="s">
        <v>2</v>
      </c>
      <c r="M204" s="30">
        <v>0.35</v>
      </c>
      <c r="N204" s="30" t="s">
        <v>2</v>
      </c>
      <c r="O204" s="31" t="s">
        <v>3</v>
      </c>
      <c r="P204" s="30" t="s">
        <v>212</v>
      </c>
      <c r="Q204" s="30" t="s">
        <v>212</v>
      </c>
      <c r="R204" s="30">
        <f t="shared" si="6"/>
        <v>99.673999999999992</v>
      </c>
      <c r="S204" s="3">
        <v>92.712894256956474</v>
      </c>
    </row>
    <row r="205" spans="1:19" ht="14.5" customHeight="1" x14ac:dyDescent="0.35">
      <c r="A205" s="46"/>
      <c r="B205" s="55" t="s">
        <v>235</v>
      </c>
      <c r="C205" s="149" t="s">
        <v>1</v>
      </c>
      <c r="D205" s="2">
        <v>39.274000000000001</v>
      </c>
      <c r="E205" s="30" t="s">
        <v>2</v>
      </c>
      <c r="F205" s="30">
        <v>6.9960000000000004</v>
      </c>
      <c r="G205" s="30">
        <v>52.076000000000001</v>
      </c>
      <c r="H205" s="30">
        <v>8.5999999999999993E-2</v>
      </c>
      <c r="I205" s="30">
        <v>5.1999999999999998E-2</v>
      </c>
      <c r="J205" s="30">
        <v>2.9000000000000001E-2</v>
      </c>
      <c r="K205" s="30" t="s">
        <v>212</v>
      </c>
      <c r="L205" s="30" t="s">
        <v>2</v>
      </c>
      <c r="M205" s="30">
        <v>0.28299999999999997</v>
      </c>
      <c r="N205" s="30">
        <v>5.8999999999999997E-2</v>
      </c>
      <c r="O205" s="31" t="s">
        <v>3</v>
      </c>
      <c r="P205" s="30" t="s">
        <v>212</v>
      </c>
      <c r="Q205" s="30" t="s">
        <v>212</v>
      </c>
      <c r="R205" s="30">
        <f t="shared" si="6"/>
        <v>98.855000000000004</v>
      </c>
      <c r="S205" s="3">
        <v>92.992871009971822</v>
      </c>
    </row>
    <row r="206" spans="1:19" ht="14.5" customHeight="1" x14ac:dyDescent="0.35">
      <c r="A206" s="46"/>
      <c r="B206" s="55" t="s">
        <v>236</v>
      </c>
      <c r="C206" s="149" t="s">
        <v>1</v>
      </c>
      <c r="D206" s="2">
        <v>41.423999999999999</v>
      </c>
      <c r="E206" s="30" t="s">
        <v>2</v>
      </c>
      <c r="F206" s="30">
        <v>7.1859999999999999</v>
      </c>
      <c r="G206" s="30">
        <v>49.826000000000001</v>
      </c>
      <c r="H206" s="30">
        <v>0.10199999999999999</v>
      </c>
      <c r="I206" s="30">
        <v>5.8999999999999997E-2</v>
      </c>
      <c r="J206" s="30">
        <v>0.02</v>
      </c>
      <c r="K206" s="30" t="s">
        <v>212</v>
      </c>
      <c r="L206" s="30" t="s">
        <v>2</v>
      </c>
      <c r="M206" s="30">
        <v>0.33100000000000002</v>
      </c>
      <c r="N206" s="30">
        <v>6.2E-2</v>
      </c>
      <c r="O206" s="31" t="s">
        <v>3</v>
      </c>
      <c r="P206" s="30" t="s">
        <v>212</v>
      </c>
      <c r="Q206" s="30" t="s">
        <v>212</v>
      </c>
      <c r="R206" s="30">
        <f t="shared" si="6"/>
        <v>99.01</v>
      </c>
      <c r="S206" s="3">
        <v>92.516119068721906</v>
      </c>
    </row>
    <row r="207" spans="1:19" ht="14.5" customHeight="1" x14ac:dyDescent="0.35">
      <c r="A207" s="46"/>
      <c r="B207" s="55" t="s">
        <v>237</v>
      </c>
      <c r="C207" s="149" t="s">
        <v>1</v>
      </c>
      <c r="D207" s="2">
        <v>39.368000000000002</v>
      </c>
      <c r="E207" s="30" t="s">
        <v>2</v>
      </c>
      <c r="F207" s="30">
        <v>6.7130000000000001</v>
      </c>
      <c r="G207" s="30">
        <v>51.512999999999998</v>
      </c>
      <c r="H207" s="30">
        <v>0.09</v>
      </c>
      <c r="I207" s="30">
        <v>0.03</v>
      </c>
      <c r="J207" s="30" t="s">
        <v>212</v>
      </c>
      <c r="K207" s="30" t="s">
        <v>212</v>
      </c>
      <c r="L207" s="30" t="s">
        <v>2</v>
      </c>
      <c r="M207" s="30">
        <v>0.30499999999999999</v>
      </c>
      <c r="N207" s="30">
        <v>6.3E-2</v>
      </c>
      <c r="O207" s="31" t="s">
        <v>3</v>
      </c>
      <c r="P207" s="30" t="s">
        <v>212</v>
      </c>
      <c r="Q207" s="30">
        <v>0.02</v>
      </c>
      <c r="R207" s="30">
        <f t="shared" si="6"/>
        <v>98.102000000000004</v>
      </c>
      <c r="S207" s="3">
        <v>93.188534519838456</v>
      </c>
    </row>
    <row r="208" spans="1:19" ht="14.5" customHeight="1" x14ac:dyDescent="0.35">
      <c r="A208" s="46"/>
      <c r="B208" s="55" t="s">
        <v>238</v>
      </c>
      <c r="C208" s="149" t="s">
        <v>9</v>
      </c>
      <c r="D208" s="2">
        <v>41.411999999999999</v>
      </c>
      <c r="E208" s="30" t="s">
        <v>2</v>
      </c>
      <c r="F208" s="30">
        <v>7.2759999999999998</v>
      </c>
      <c r="G208" s="30">
        <v>50.607999999999997</v>
      </c>
      <c r="H208" s="30">
        <v>9.7000000000000003E-2</v>
      </c>
      <c r="I208" s="30">
        <v>4.5999999999999999E-2</v>
      </c>
      <c r="J208" s="30">
        <v>2.8000000000000001E-2</v>
      </c>
      <c r="K208" s="30" t="s">
        <v>212</v>
      </c>
      <c r="L208" s="30" t="s">
        <v>2</v>
      </c>
      <c r="M208" s="30">
        <v>0.314</v>
      </c>
      <c r="N208" s="30">
        <v>4.4999999999999998E-2</v>
      </c>
      <c r="O208" s="31" t="s">
        <v>3</v>
      </c>
      <c r="P208" s="30" t="s">
        <v>212</v>
      </c>
      <c r="Q208" s="30" t="s">
        <v>212</v>
      </c>
      <c r="R208" s="30">
        <f t="shared" si="6"/>
        <v>99.825999999999993</v>
      </c>
      <c r="S208" s="3">
        <v>92.537735204665452</v>
      </c>
    </row>
    <row r="209" spans="1:19" ht="14.5" customHeight="1" x14ac:dyDescent="0.35">
      <c r="A209" s="46"/>
      <c r="B209" s="55" t="s">
        <v>239</v>
      </c>
      <c r="C209" s="149" t="s">
        <v>9</v>
      </c>
      <c r="D209" s="2">
        <v>41.601999999999997</v>
      </c>
      <c r="E209" s="30" t="s">
        <v>2</v>
      </c>
      <c r="F209" s="30">
        <v>7.3419999999999996</v>
      </c>
      <c r="G209" s="30">
        <v>49.932000000000002</v>
      </c>
      <c r="H209" s="30">
        <v>0.106</v>
      </c>
      <c r="I209" s="30">
        <v>3.6999999999999998E-2</v>
      </c>
      <c r="J209" s="30" t="s">
        <v>212</v>
      </c>
      <c r="K209" s="30" t="s">
        <v>212</v>
      </c>
      <c r="L209" s="30" t="s">
        <v>2</v>
      </c>
      <c r="M209" s="30">
        <v>0.31</v>
      </c>
      <c r="N209" s="30">
        <v>0.06</v>
      </c>
      <c r="O209" s="31" t="s">
        <v>3</v>
      </c>
      <c r="P209" s="30" t="s">
        <v>212</v>
      </c>
      <c r="Q209" s="30" t="s">
        <v>212</v>
      </c>
      <c r="R209" s="30">
        <f t="shared" si="6"/>
        <v>99.38900000000001</v>
      </c>
      <c r="S209" s="3">
        <v>92.381026295682801</v>
      </c>
    </row>
    <row r="210" spans="1:19" ht="14.5" customHeight="1" x14ac:dyDescent="0.35">
      <c r="A210" s="46"/>
      <c r="B210" s="55" t="s">
        <v>240</v>
      </c>
      <c r="C210" s="149" t="s">
        <v>1</v>
      </c>
      <c r="D210" s="2">
        <v>42.076000000000001</v>
      </c>
      <c r="E210" s="30" t="s">
        <v>2</v>
      </c>
      <c r="F210" s="30">
        <v>7.5140000000000002</v>
      </c>
      <c r="G210" s="30">
        <v>50.014000000000003</v>
      </c>
      <c r="H210" s="30">
        <v>0.105</v>
      </c>
      <c r="I210" s="30">
        <v>3.9E-2</v>
      </c>
      <c r="J210" s="30" t="s">
        <v>212</v>
      </c>
      <c r="K210" s="30" t="s">
        <v>212</v>
      </c>
      <c r="L210" s="30" t="s">
        <v>2</v>
      </c>
      <c r="M210" s="30">
        <v>0.34200000000000003</v>
      </c>
      <c r="N210" s="30">
        <v>0.06</v>
      </c>
      <c r="O210" s="31" t="s">
        <v>3</v>
      </c>
      <c r="P210" s="30" t="s">
        <v>212</v>
      </c>
      <c r="Q210" s="30" t="s">
        <v>212</v>
      </c>
      <c r="R210" s="30">
        <f t="shared" si="6"/>
        <v>100.15000000000002</v>
      </c>
      <c r="S210" s="3">
        <v>92.22820014197498</v>
      </c>
    </row>
    <row r="211" spans="1:19" ht="14.5" customHeight="1" x14ac:dyDescent="0.35">
      <c r="A211" s="46"/>
      <c r="B211" s="55" t="s">
        <v>241</v>
      </c>
      <c r="C211" s="149" t="s">
        <v>1</v>
      </c>
      <c r="D211" s="2">
        <v>40.869999999999997</v>
      </c>
      <c r="E211" s="30" t="s">
        <v>2</v>
      </c>
      <c r="F211" s="30">
        <v>7.165</v>
      </c>
      <c r="G211" s="30">
        <v>50.13</v>
      </c>
      <c r="H211" s="30">
        <v>0.1</v>
      </c>
      <c r="I211" s="30">
        <v>5.7000000000000002E-2</v>
      </c>
      <c r="J211" s="30">
        <v>0.02</v>
      </c>
      <c r="K211" s="30" t="s">
        <v>212</v>
      </c>
      <c r="L211" s="30" t="s">
        <v>2</v>
      </c>
      <c r="M211" s="30">
        <v>0.33700000000000002</v>
      </c>
      <c r="N211" s="30">
        <v>0.03</v>
      </c>
      <c r="O211" s="31" t="s">
        <v>3</v>
      </c>
      <c r="P211" s="30" t="s">
        <v>212</v>
      </c>
      <c r="Q211" s="30" t="s">
        <v>212</v>
      </c>
      <c r="R211" s="30">
        <f t="shared" si="6"/>
        <v>98.708999999999989</v>
      </c>
      <c r="S211" s="3">
        <v>92.578259338557899</v>
      </c>
    </row>
    <row r="212" spans="1:19" ht="14.5" customHeight="1" x14ac:dyDescent="0.35">
      <c r="A212" s="46"/>
      <c r="B212" s="55" t="s">
        <v>242</v>
      </c>
      <c r="C212" s="149" t="s">
        <v>1</v>
      </c>
      <c r="D212" s="2">
        <v>41.334000000000003</v>
      </c>
      <c r="E212" s="30" t="s">
        <v>2</v>
      </c>
      <c r="F212" s="30">
        <v>7.21</v>
      </c>
      <c r="G212" s="30">
        <v>50.683999999999997</v>
      </c>
      <c r="H212" s="30">
        <v>9.2999999999999999E-2</v>
      </c>
      <c r="I212" s="30">
        <v>0.05</v>
      </c>
      <c r="J212" s="30">
        <v>0.02</v>
      </c>
      <c r="K212" s="30" t="s">
        <v>212</v>
      </c>
      <c r="L212" s="30" t="s">
        <v>2</v>
      </c>
      <c r="M212" s="30">
        <v>0.35099999999999998</v>
      </c>
      <c r="N212" s="30">
        <v>0.05</v>
      </c>
      <c r="O212" s="31" t="s">
        <v>3</v>
      </c>
      <c r="P212" s="30" t="s">
        <v>212</v>
      </c>
      <c r="Q212" s="30">
        <v>0.02</v>
      </c>
      <c r="R212" s="30">
        <f t="shared" si="6"/>
        <v>99.811999999999998</v>
      </c>
      <c r="S212" s="3">
        <v>92.610691742584137</v>
      </c>
    </row>
    <row r="213" spans="1:19" ht="14.5" customHeight="1" x14ac:dyDescent="0.35">
      <c r="A213" s="46"/>
      <c r="B213" s="55" t="s">
        <v>243</v>
      </c>
      <c r="C213" s="149" t="s">
        <v>1</v>
      </c>
      <c r="D213" s="2">
        <v>41.49</v>
      </c>
      <c r="E213" s="30" t="s">
        <v>2</v>
      </c>
      <c r="F213" s="30">
        <v>7.3319999999999999</v>
      </c>
      <c r="G213" s="30">
        <v>50.792000000000002</v>
      </c>
      <c r="H213" s="30">
        <v>0.10199999999999999</v>
      </c>
      <c r="I213" s="30">
        <v>4.1000000000000002E-2</v>
      </c>
      <c r="J213" s="30">
        <v>0.02</v>
      </c>
      <c r="K213" s="30" t="s">
        <v>212</v>
      </c>
      <c r="L213" s="30" t="s">
        <v>2</v>
      </c>
      <c r="M213" s="30">
        <v>0.32900000000000001</v>
      </c>
      <c r="N213" s="30">
        <v>7.8E-2</v>
      </c>
      <c r="O213" s="31" t="s">
        <v>3</v>
      </c>
      <c r="P213" s="30" t="s">
        <v>212</v>
      </c>
      <c r="Q213" s="30">
        <v>0.02</v>
      </c>
      <c r="R213" s="30">
        <f t="shared" si="6"/>
        <v>100.20399999999999</v>
      </c>
      <c r="S213" s="3">
        <v>92.509804088575663</v>
      </c>
    </row>
    <row r="214" spans="1:19" ht="14.5" customHeight="1" x14ac:dyDescent="0.35">
      <c r="A214" s="46"/>
      <c r="B214" s="55" t="s">
        <v>244</v>
      </c>
      <c r="C214" s="149" t="s">
        <v>1</v>
      </c>
      <c r="D214" s="2">
        <v>41.072000000000003</v>
      </c>
      <c r="E214" s="30" t="s">
        <v>2</v>
      </c>
      <c r="F214" s="30">
        <v>7.4260000000000002</v>
      </c>
      <c r="G214" s="30">
        <v>50.768000000000001</v>
      </c>
      <c r="H214" s="30">
        <v>9.9000000000000005E-2</v>
      </c>
      <c r="I214" s="30">
        <v>3.9E-2</v>
      </c>
      <c r="J214" s="30">
        <v>0.02</v>
      </c>
      <c r="K214" s="30" t="s">
        <v>212</v>
      </c>
      <c r="L214" s="30" t="s">
        <v>2</v>
      </c>
      <c r="M214" s="30">
        <v>0.33900000000000002</v>
      </c>
      <c r="N214" s="30">
        <v>4.4999999999999998E-2</v>
      </c>
      <c r="O214" s="31" t="s">
        <v>3</v>
      </c>
      <c r="P214" s="30" t="s">
        <v>212</v>
      </c>
      <c r="Q214" s="30" t="s">
        <v>212</v>
      </c>
      <c r="R214" s="30">
        <f t="shared" si="6"/>
        <v>99.808000000000007</v>
      </c>
      <c r="S214" s="3">
        <v>92.417742658214493</v>
      </c>
    </row>
    <row r="215" spans="1:19" ht="14.5" customHeight="1" x14ac:dyDescent="0.35">
      <c r="A215" s="46"/>
      <c r="B215" s="55" t="s">
        <v>245</v>
      </c>
      <c r="C215" s="149" t="s">
        <v>1</v>
      </c>
      <c r="D215" s="2">
        <v>41.006999999999998</v>
      </c>
      <c r="E215" s="30" t="s">
        <v>2</v>
      </c>
      <c r="F215" s="30">
        <v>7.18</v>
      </c>
      <c r="G215" s="30">
        <v>51.122999999999998</v>
      </c>
      <c r="H215" s="30">
        <v>9.6000000000000002E-2</v>
      </c>
      <c r="I215" s="30">
        <v>0.04</v>
      </c>
      <c r="J215" s="30" t="s">
        <v>212</v>
      </c>
      <c r="K215" s="30" t="s">
        <v>212</v>
      </c>
      <c r="L215" s="30" t="s">
        <v>2</v>
      </c>
      <c r="M215" s="30">
        <v>0.32100000000000001</v>
      </c>
      <c r="N215" s="30">
        <v>0.04</v>
      </c>
      <c r="O215" s="31" t="s">
        <v>3</v>
      </c>
      <c r="P215" s="30" t="s">
        <v>212</v>
      </c>
      <c r="Q215" s="30">
        <v>0.02</v>
      </c>
      <c r="R215" s="30">
        <f t="shared" si="6"/>
        <v>99.827000000000012</v>
      </c>
      <c r="S215" s="3">
        <v>92.697767421517639</v>
      </c>
    </row>
    <row r="216" spans="1:19" ht="14.5" customHeight="1" x14ac:dyDescent="0.35">
      <c r="A216" s="46"/>
      <c r="B216" s="55" t="s">
        <v>246</v>
      </c>
      <c r="C216" s="149" t="s">
        <v>9</v>
      </c>
      <c r="D216" s="2">
        <v>41.195</v>
      </c>
      <c r="E216" s="30" t="s">
        <v>2</v>
      </c>
      <c r="F216" s="30">
        <v>6.47</v>
      </c>
      <c r="G216" s="30">
        <v>50.5</v>
      </c>
      <c r="H216" s="30">
        <v>9.7000000000000003E-2</v>
      </c>
      <c r="I216" s="30">
        <v>3.7999999999999999E-2</v>
      </c>
      <c r="J216" s="30">
        <v>0.02</v>
      </c>
      <c r="K216" s="30" t="s">
        <v>212</v>
      </c>
      <c r="L216" s="30" t="s">
        <v>2</v>
      </c>
      <c r="M216" s="30">
        <v>0.03</v>
      </c>
      <c r="N216" s="30">
        <v>0.04</v>
      </c>
      <c r="O216" s="31" t="s">
        <v>3</v>
      </c>
      <c r="P216" s="30" t="s">
        <v>212</v>
      </c>
      <c r="Q216" s="30" t="s">
        <v>212</v>
      </c>
      <c r="R216" s="30">
        <f t="shared" si="6"/>
        <v>98.389999999999986</v>
      </c>
      <c r="S216" s="3">
        <v>93.295709157181776</v>
      </c>
    </row>
    <row r="217" spans="1:19" ht="14.5" customHeight="1" x14ac:dyDescent="0.35">
      <c r="A217" s="46"/>
      <c r="B217" s="55" t="s">
        <v>247</v>
      </c>
      <c r="C217" s="149" t="s">
        <v>9</v>
      </c>
      <c r="D217" s="2">
        <v>40.747999999999998</v>
      </c>
      <c r="E217" s="30" t="s">
        <v>2</v>
      </c>
      <c r="F217" s="30">
        <v>7.0519999999999996</v>
      </c>
      <c r="G217" s="30">
        <v>50.838000000000001</v>
      </c>
      <c r="H217" s="30">
        <v>8.6999999999999994E-2</v>
      </c>
      <c r="I217" s="30">
        <v>3.9E-2</v>
      </c>
      <c r="J217" s="30">
        <v>2.1999999999999999E-2</v>
      </c>
      <c r="K217" s="30" t="s">
        <v>212</v>
      </c>
      <c r="L217" s="30" t="s">
        <v>2</v>
      </c>
      <c r="M217" s="30">
        <v>0.29299999999999998</v>
      </c>
      <c r="N217" s="30">
        <v>4.2999999999999997E-2</v>
      </c>
      <c r="O217" s="31" t="s">
        <v>3</v>
      </c>
      <c r="P217" s="30" t="s">
        <v>212</v>
      </c>
      <c r="Q217" s="30" t="s">
        <v>212</v>
      </c>
      <c r="R217" s="30">
        <f t="shared" si="6"/>
        <v>99.122000000000028</v>
      </c>
      <c r="S217" s="3">
        <v>92.781244784133648</v>
      </c>
    </row>
    <row r="218" spans="1:19" ht="14.5" customHeight="1" x14ac:dyDescent="0.35">
      <c r="A218" s="46"/>
      <c r="B218" s="55" t="s">
        <v>248</v>
      </c>
      <c r="C218" s="149" t="s">
        <v>1</v>
      </c>
      <c r="D218" s="2">
        <v>41.311999999999998</v>
      </c>
      <c r="E218" s="30" t="s">
        <v>2</v>
      </c>
      <c r="F218" s="30">
        <v>6.806</v>
      </c>
      <c r="G218" s="30">
        <v>50.997999999999998</v>
      </c>
      <c r="H218" s="30">
        <v>9.4E-2</v>
      </c>
      <c r="I218" s="30">
        <v>2.9000000000000001E-2</v>
      </c>
      <c r="J218" s="30">
        <v>0.02</v>
      </c>
      <c r="K218" s="30" t="s">
        <v>212</v>
      </c>
      <c r="L218" s="30" t="s">
        <v>2</v>
      </c>
      <c r="M218" s="30">
        <v>0.36199999999999999</v>
      </c>
      <c r="N218" s="30">
        <v>5.1999999999999998E-2</v>
      </c>
      <c r="O218" s="31" t="s">
        <v>3</v>
      </c>
      <c r="P218" s="30" t="s">
        <v>212</v>
      </c>
      <c r="Q218" s="30">
        <v>0.02</v>
      </c>
      <c r="R218" s="30">
        <f t="shared" si="6"/>
        <v>99.692999999999969</v>
      </c>
      <c r="S218" s="3">
        <v>93.035860639010181</v>
      </c>
    </row>
    <row r="219" spans="1:19" ht="14.5" customHeight="1" x14ac:dyDescent="0.35">
      <c r="A219" s="46"/>
      <c r="B219" s="55" t="s">
        <v>249</v>
      </c>
      <c r="C219" s="149" t="s">
        <v>1</v>
      </c>
      <c r="D219" s="2">
        <v>41.588000000000001</v>
      </c>
      <c r="E219" s="30" t="s">
        <v>2</v>
      </c>
      <c r="F219" s="30">
        <v>8.0830000000000002</v>
      </c>
      <c r="G219" s="30">
        <v>50.997999999999998</v>
      </c>
      <c r="H219" s="30">
        <v>0.10299999999999999</v>
      </c>
      <c r="I219" s="30">
        <v>5.2999999999999999E-2</v>
      </c>
      <c r="J219" s="30">
        <v>0.02</v>
      </c>
      <c r="K219" s="30" t="s">
        <v>212</v>
      </c>
      <c r="L219" s="30" t="s">
        <v>2</v>
      </c>
      <c r="M219" s="30">
        <v>0.36599999999999999</v>
      </c>
      <c r="N219" s="30">
        <v>6.0999999999999999E-2</v>
      </c>
      <c r="O219" s="31" t="s">
        <v>3</v>
      </c>
      <c r="P219" s="30" t="s">
        <v>212</v>
      </c>
      <c r="Q219" s="30" t="s">
        <v>212</v>
      </c>
      <c r="R219" s="30">
        <f t="shared" si="6"/>
        <v>101.27199999999999</v>
      </c>
      <c r="S219" s="3">
        <v>91.835867566500568</v>
      </c>
    </row>
    <row r="220" spans="1:19" ht="14.5" customHeight="1" x14ac:dyDescent="0.35">
      <c r="A220" s="46"/>
      <c r="B220" s="55" t="s">
        <v>250</v>
      </c>
      <c r="C220" s="149" t="s">
        <v>1</v>
      </c>
      <c r="D220" s="2">
        <v>41.148000000000003</v>
      </c>
      <c r="E220" s="30" t="s">
        <v>2</v>
      </c>
      <c r="F220" s="30">
        <v>8.0359999999999996</v>
      </c>
      <c r="G220" s="30">
        <v>50.793999999999997</v>
      </c>
      <c r="H220" s="30">
        <v>0.10299999999999999</v>
      </c>
      <c r="I220" s="30">
        <v>5.5E-2</v>
      </c>
      <c r="J220" s="30">
        <v>2.1999999999999999E-2</v>
      </c>
      <c r="K220" s="30" t="s">
        <v>212</v>
      </c>
      <c r="L220" s="30" t="s">
        <v>2</v>
      </c>
      <c r="M220" s="30">
        <v>0.37</v>
      </c>
      <c r="N220" s="30">
        <v>5.3999999999999999E-2</v>
      </c>
      <c r="O220" s="31" t="s">
        <v>3</v>
      </c>
      <c r="P220" s="30" t="s">
        <v>212</v>
      </c>
      <c r="Q220" s="30">
        <v>0.03</v>
      </c>
      <c r="R220" s="30">
        <f t="shared" si="6"/>
        <v>100.61200000000002</v>
      </c>
      <c r="S220" s="3">
        <v>91.84952875493498</v>
      </c>
    </row>
    <row r="221" spans="1:19" ht="14.5" customHeight="1" x14ac:dyDescent="0.35">
      <c r="A221" s="46"/>
      <c r="B221" s="55" t="s">
        <v>251</v>
      </c>
      <c r="C221" s="149" t="s">
        <v>1</v>
      </c>
      <c r="D221" s="2">
        <v>39.590000000000003</v>
      </c>
      <c r="E221" s="30" t="s">
        <v>2</v>
      </c>
      <c r="F221" s="30">
        <v>6.71</v>
      </c>
      <c r="G221" s="30">
        <v>54.76</v>
      </c>
      <c r="H221" s="30">
        <v>0.09</v>
      </c>
      <c r="I221" s="30">
        <v>2.8000000000000001E-2</v>
      </c>
      <c r="J221" s="30" t="s">
        <v>212</v>
      </c>
      <c r="K221" s="30" t="s">
        <v>212</v>
      </c>
      <c r="L221" s="30" t="s">
        <v>2</v>
      </c>
      <c r="M221" s="30">
        <v>0.35399999999999998</v>
      </c>
      <c r="N221" s="30">
        <v>0.03</v>
      </c>
      <c r="O221" s="31" t="s">
        <v>3</v>
      </c>
      <c r="P221" s="30" t="s">
        <v>212</v>
      </c>
      <c r="Q221" s="30">
        <v>0.02</v>
      </c>
      <c r="R221" s="30">
        <f t="shared" si="6"/>
        <v>101.58200000000001</v>
      </c>
      <c r="S221" s="3">
        <v>93.569127015288529</v>
      </c>
    </row>
    <row r="222" spans="1:19" ht="14.5" customHeight="1" x14ac:dyDescent="0.35">
      <c r="A222" s="46"/>
      <c r="B222" s="55" t="s">
        <v>252</v>
      </c>
      <c r="C222" s="149" t="s">
        <v>1</v>
      </c>
      <c r="D222" s="2">
        <v>41.186</v>
      </c>
      <c r="E222" s="30" t="s">
        <v>2</v>
      </c>
      <c r="F222" s="30">
        <v>7.02</v>
      </c>
      <c r="G222" s="30">
        <v>50.857999999999997</v>
      </c>
      <c r="H222" s="30">
        <v>8.7999999999999995E-2</v>
      </c>
      <c r="I222" s="30">
        <v>0.04</v>
      </c>
      <c r="J222" s="30" t="s">
        <v>212</v>
      </c>
      <c r="K222" s="30" t="s">
        <v>212</v>
      </c>
      <c r="L222" s="30" t="s">
        <v>2</v>
      </c>
      <c r="M222" s="30">
        <v>0.35399999999999998</v>
      </c>
      <c r="N222" s="30">
        <v>5.6000000000000001E-2</v>
      </c>
      <c r="O222" s="31" t="s">
        <v>3</v>
      </c>
      <c r="P222" s="30" t="s">
        <v>212</v>
      </c>
      <c r="Q222" s="30">
        <v>0.02</v>
      </c>
      <c r="R222" s="30">
        <f t="shared" si="6"/>
        <v>99.621999999999986</v>
      </c>
      <c r="S222" s="3">
        <v>92.814270510384006</v>
      </c>
    </row>
    <row r="223" spans="1:19" ht="14.5" customHeight="1" x14ac:dyDescent="0.35">
      <c r="A223" s="46"/>
      <c r="B223" s="55" t="s">
        <v>253</v>
      </c>
      <c r="C223" s="149" t="s">
        <v>1</v>
      </c>
      <c r="D223" s="2">
        <v>41.125999999999998</v>
      </c>
      <c r="E223" s="30" t="s">
        <v>2</v>
      </c>
      <c r="F223" s="30">
        <v>6.6639999999999997</v>
      </c>
      <c r="G223" s="30">
        <v>51.186</v>
      </c>
      <c r="H223" s="30">
        <v>9.5000000000000001E-2</v>
      </c>
      <c r="I223" s="30">
        <v>3.7999999999999999E-2</v>
      </c>
      <c r="J223" s="30" t="s">
        <v>212</v>
      </c>
      <c r="K223" s="30" t="s">
        <v>212</v>
      </c>
      <c r="L223" s="30" t="s">
        <v>2</v>
      </c>
      <c r="M223" s="30">
        <v>0.35199999999999998</v>
      </c>
      <c r="N223" s="30">
        <v>5.1999999999999998E-2</v>
      </c>
      <c r="O223" s="31" t="s">
        <v>3</v>
      </c>
      <c r="P223" s="30" t="s">
        <v>212</v>
      </c>
      <c r="Q223" s="30" t="s">
        <v>212</v>
      </c>
      <c r="R223" s="30">
        <f t="shared" si="6"/>
        <v>99.513000000000005</v>
      </c>
      <c r="S223" s="3">
        <v>93.194612243404436</v>
      </c>
    </row>
    <row r="224" spans="1:19" ht="14.5" customHeight="1" x14ac:dyDescent="0.35">
      <c r="A224" s="46"/>
      <c r="B224" s="55" t="s">
        <v>254</v>
      </c>
      <c r="C224" s="149" t="s">
        <v>1</v>
      </c>
      <c r="D224" s="2">
        <v>41.027000000000001</v>
      </c>
      <c r="E224" s="30">
        <v>0.03</v>
      </c>
      <c r="F224" s="30">
        <v>6.71</v>
      </c>
      <c r="G224" s="30">
        <v>50.91</v>
      </c>
      <c r="H224" s="30">
        <v>9.9000000000000005E-2</v>
      </c>
      <c r="I224" s="30">
        <v>0.03</v>
      </c>
      <c r="J224" s="30" t="s">
        <v>212</v>
      </c>
      <c r="K224" s="30" t="s">
        <v>212</v>
      </c>
      <c r="L224" s="30" t="s">
        <v>2</v>
      </c>
      <c r="M224" s="30">
        <v>0.308</v>
      </c>
      <c r="N224" s="30">
        <v>6.0999999999999999E-2</v>
      </c>
      <c r="O224" s="31" t="s">
        <v>3</v>
      </c>
      <c r="P224" s="30" t="s">
        <v>212</v>
      </c>
      <c r="Q224" s="30" t="s">
        <v>212</v>
      </c>
      <c r="R224" s="30">
        <f t="shared" si="6"/>
        <v>99.175000000000011</v>
      </c>
      <c r="S224" s="3">
        <v>93.116278264637103</v>
      </c>
    </row>
    <row r="225" spans="1:19" ht="14.5" customHeight="1" x14ac:dyDescent="0.35">
      <c r="A225" s="46"/>
      <c r="B225" s="55" t="s">
        <v>255</v>
      </c>
      <c r="C225" s="149" t="s">
        <v>1</v>
      </c>
      <c r="D225" s="2">
        <v>42.414999999999999</v>
      </c>
      <c r="E225" s="30" t="s">
        <v>2</v>
      </c>
      <c r="F225" s="30">
        <v>7.29</v>
      </c>
      <c r="G225" s="30">
        <v>51</v>
      </c>
      <c r="H225" s="30">
        <v>0.111</v>
      </c>
      <c r="I225" s="30">
        <v>0.04</v>
      </c>
      <c r="J225" s="30">
        <v>2.1999999999999999E-2</v>
      </c>
      <c r="K225" s="30" t="s">
        <v>212</v>
      </c>
      <c r="L225" s="30" t="s">
        <v>2</v>
      </c>
      <c r="M225" s="30">
        <v>0.32500000000000001</v>
      </c>
      <c r="N225" s="30">
        <v>0.04</v>
      </c>
      <c r="O225" s="31" t="s">
        <v>3</v>
      </c>
      <c r="P225" s="30" t="s">
        <v>212</v>
      </c>
      <c r="Q225" s="30" t="s">
        <v>212</v>
      </c>
      <c r="R225" s="30">
        <f t="shared" si="6"/>
        <v>101.24300000000002</v>
      </c>
      <c r="S225" s="3">
        <v>92.577644482745285</v>
      </c>
    </row>
    <row r="226" spans="1:19" ht="14.5" customHeight="1" x14ac:dyDescent="0.35">
      <c r="A226" s="46"/>
      <c r="B226" s="55" t="s">
        <v>256</v>
      </c>
      <c r="C226" s="149" t="s">
        <v>1</v>
      </c>
      <c r="D226" s="2">
        <v>41.31</v>
      </c>
      <c r="E226" s="30">
        <v>7.0000000000000007E-2</v>
      </c>
      <c r="F226" s="30">
        <v>7.1920000000000002</v>
      </c>
      <c r="G226" s="30">
        <v>50.573</v>
      </c>
      <c r="H226" s="30">
        <v>0.1</v>
      </c>
      <c r="I226" s="30">
        <v>3.7999999999999999E-2</v>
      </c>
      <c r="J226" s="30">
        <v>0.03</v>
      </c>
      <c r="K226" s="30" t="s">
        <v>212</v>
      </c>
      <c r="L226" s="30" t="s">
        <v>2</v>
      </c>
      <c r="M226" s="30">
        <v>0.34399999999999997</v>
      </c>
      <c r="N226" s="30">
        <v>4.8000000000000001E-2</v>
      </c>
      <c r="O226" s="31" t="s">
        <v>3</v>
      </c>
      <c r="P226" s="30" t="s">
        <v>212</v>
      </c>
      <c r="Q226" s="30" t="s">
        <v>212</v>
      </c>
      <c r="R226" s="30">
        <f t="shared" si="6"/>
        <v>99.704999999999998</v>
      </c>
      <c r="S226" s="3">
        <v>92.612793809641232</v>
      </c>
    </row>
    <row r="227" spans="1:19" ht="14.5" customHeight="1" x14ac:dyDescent="0.35">
      <c r="A227" s="46"/>
      <c r="B227" s="55" t="s">
        <v>257</v>
      </c>
      <c r="C227" s="149" t="s">
        <v>1</v>
      </c>
      <c r="D227" s="2">
        <v>40.86</v>
      </c>
      <c r="E227" s="30" t="s">
        <v>2</v>
      </c>
      <c r="F227" s="30">
        <v>7.31</v>
      </c>
      <c r="G227" s="30">
        <v>50.93</v>
      </c>
      <c r="H227" s="30">
        <v>0.108</v>
      </c>
      <c r="I227" s="30">
        <v>2.7E-2</v>
      </c>
      <c r="J227" s="30">
        <v>2.1999999999999999E-2</v>
      </c>
      <c r="K227" s="30" t="s">
        <v>212</v>
      </c>
      <c r="L227" s="30" t="s">
        <v>2</v>
      </c>
      <c r="M227" s="30">
        <v>0.31</v>
      </c>
      <c r="N227" s="30">
        <v>5.2999999999999999E-2</v>
      </c>
      <c r="O227" s="31" t="s">
        <v>3</v>
      </c>
      <c r="P227" s="30" t="s">
        <v>212</v>
      </c>
      <c r="Q227" s="30" t="s">
        <v>212</v>
      </c>
      <c r="R227" s="30">
        <f t="shared" si="6"/>
        <v>99.62</v>
      </c>
      <c r="S227" s="3">
        <v>92.549331187948354</v>
      </c>
    </row>
    <row r="228" spans="1:19" ht="14.5" customHeight="1" x14ac:dyDescent="0.35">
      <c r="A228" s="46"/>
      <c r="B228" s="55" t="s">
        <v>258</v>
      </c>
      <c r="C228" s="149" t="s">
        <v>1</v>
      </c>
      <c r="D228" s="2">
        <v>41.271999999999998</v>
      </c>
      <c r="E228" s="30">
        <v>7.0000000000000007E-2</v>
      </c>
      <c r="F228" s="30">
        <v>7.39</v>
      </c>
      <c r="G228" s="30">
        <v>50.63</v>
      </c>
      <c r="H228" s="30">
        <v>0.10199999999999999</v>
      </c>
      <c r="I228" s="30">
        <v>2.5999999999999999E-2</v>
      </c>
      <c r="J228" s="30">
        <v>0.02</v>
      </c>
      <c r="K228" s="30" t="s">
        <v>212</v>
      </c>
      <c r="L228" s="30" t="s">
        <v>2</v>
      </c>
      <c r="M228" s="30">
        <v>0.36399999999999999</v>
      </c>
      <c r="N228" s="30">
        <v>0.03</v>
      </c>
      <c r="O228" s="31" t="s">
        <v>3</v>
      </c>
      <c r="P228" s="30" t="s">
        <v>212</v>
      </c>
      <c r="Q228" s="30" t="s">
        <v>212</v>
      </c>
      <c r="R228" s="30">
        <f t="shared" si="6"/>
        <v>99.903999999999996</v>
      </c>
      <c r="S228" s="3">
        <v>92.432708499948873</v>
      </c>
    </row>
    <row r="229" spans="1:19" ht="14.5" customHeight="1" x14ac:dyDescent="0.35">
      <c r="A229" s="46"/>
      <c r="B229" s="55" t="s">
        <v>259</v>
      </c>
      <c r="C229" s="149" t="s">
        <v>1</v>
      </c>
      <c r="D229" s="2">
        <v>40.61</v>
      </c>
      <c r="E229" s="30" t="s">
        <v>2</v>
      </c>
      <c r="F229" s="30">
        <v>6.8220000000000001</v>
      </c>
      <c r="G229" s="30">
        <v>50.713999999999999</v>
      </c>
      <c r="H229" s="30">
        <v>9.0999999999999998E-2</v>
      </c>
      <c r="I229" s="30">
        <v>3.4000000000000002E-2</v>
      </c>
      <c r="J229" s="30">
        <v>0.02</v>
      </c>
      <c r="K229" s="30" t="s">
        <v>212</v>
      </c>
      <c r="L229" s="30" t="s">
        <v>2</v>
      </c>
      <c r="M229" s="30">
        <v>0.30599999999999999</v>
      </c>
      <c r="N229" s="30">
        <v>5.5E-2</v>
      </c>
      <c r="O229" s="31" t="s">
        <v>3</v>
      </c>
      <c r="P229" s="30" t="s">
        <v>212</v>
      </c>
      <c r="Q229" s="30" t="s">
        <v>212</v>
      </c>
      <c r="R229" s="30">
        <f t="shared" si="6"/>
        <v>98.652000000000001</v>
      </c>
      <c r="S229" s="3">
        <v>92.984288905008057</v>
      </c>
    </row>
    <row r="230" spans="1:19" ht="14.5" customHeight="1" x14ac:dyDescent="0.35">
      <c r="A230" s="46"/>
      <c r="B230" s="55" t="s">
        <v>260</v>
      </c>
      <c r="C230" s="149" t="s">
        <v>1</v>
      </c>
      <c r="D230" s="2">
        <v>40.53</v>
      </c>
      <c r="E230" s="30" t="s">
        <v>2</v>
      </c>
      <c r="F230" s="30">
        <v>6.9630000000000001</v>
      </c>
      <c r="G230" s="30">
        <v>50.527000000000001</v>
      </c>
      <c r="H230" s="30">
        <v>9.9000000000000005E-2</v>
      </c>
      <c r="I230" s="30">
        <v>0.03</v>
      </c>
      <c r="J230" s="30" t="s">
        <v>212</v>
      </c>
      <c r="K230" s="30" t="s">
        <v>212</v>
      </c>
      <c r="L230" s="30" t="s">
        <v>2</v>
      </c>
      <c r="M230" s="30">
        <v>0.31</v>
      </c>
      <c r="N230" s="30">
        <v>7.9000000000000001E-2</v>
      </c>
      <c r="O230" s="31" t="s">
        <v>3</v>
      </c>
      <c r="P230" s="30" t="s">
        <v>212</v>
      </c>
      <c r="Q230" s="30" t="s">
        <v>212</v>
      </c>
      <c r="R230" s="30">
        <f t="shared" si="6"/>
        <v>98.538000000000011</v>
      </c>
      <c r="S230" s="3">
        <v>92.825088820269158</v>
      </c>
    </row>
    <row r="231" spans="1:19" ht="14.5" customHeight="1" x14ac:dyDescent="0.35">
      <c r="A231" s="46"/>
      <c r="B231" s="55" t="s">
        <v>261</v>
      </c>
      <c r="C231" s="149" t="s">
        <v>1</v>
      </c>
      <c r="D231" s="2">
        <v>40.213000000000001</v>
      </c>
      <c r="E231" s="30" t="s">
        <v>2</v>
      </c>
      <c r="F231" s="30">
        <v>6.9169999999999998</v>
      </c>
      <c r="G231" s="30">
        <v>50.512999999999998</v>
      </c>
      <c r="H231" s="30">
        <v>8.2000000000000003E-2</v>
      </c>
      <c r="I231" s="30">
        <v>3.6999999999999998E-2</v>
      </c>
      <c r="J231" s="30">
        <v>2.7E-2</v>
      </c>
      <c r="K231" s="30" t="s">
        <v>212</v>
      </c>
      <c r="L231" s="30" t="s">
        <v>2</v>
      </c>
      <c r="M231" s="30">
        <v>0.29099999999999998</v>
      </c>
      <c r="N231" s="30">
        <v>6.7000000000000004E-2</v>
      </c>
      <c r="O231" s="31" t="s">
        <v>3</v>
      </c>
      <c r="P231" s="30" t="s">
        <v>212</v>
      </c>
      <c r="Q231" s="30" t="s">
        <v>212</v>
      </c>
      <c r="R231" s="30">
        <f t="shared" si="6"/>
        <v>98.146999999999991</v>
      </c>
      <c r="S231" s="3">
        <v>92.867273336936691</v>
      </c>
    </row>
    <row r="232" spans="1:19" ht="14.5" customHeight="1" x14ac:dyDescent="0.35">
      <c r="A232" s="46"/>
      <c r="B232" s="55" t="s">
        <v>262</v>
      </c>
      <c r="C232" s="149" t="s">
        <v>1</v>
      </c>
      <c r="D232" s="2">
        <v>40.725000000000001</v>
      </c>
      <c r="E232" s="30" t="s">
        <v>2</v>
      </c>
      <c r="F232" s="30">
        <v>7.21</v>
      </c>
      <c r="G232" s="30">
        <v>51.795000000000002</v>
      </c>
      <c r="H232" s="30">
        <v>8.2000000000000003E-2</v>
      </c>
      <c r="I232" s="30">
        <v>2.5999999999999999E-2</v>
      </c>
      <c r="J232" s="30">
        <v>2.5999999999999999E-2</v>
      </c>
      <c r="K232" s="30" t="s">
        <v>212</v>
      </c>
      <c r="L232" s="30" t="s">
        <v>2</v>
      </c>
      <c r="M232" s="30">
        <v>0.314</v>
      </c>
      <c r="N232" s="30">
        <v>0.02</v>
      </c>
      <c r="O232" s="31" t="s">
        <v>3</v>
      </c>
      <c r="P232" s="30" t="s">
        <v>212</v>
      </c>
      <c r="Q232" s="30">
        <v>0.04</v>
      </c>
      <c r="R232" s="30">
        <f t="shared" si="6"/>
        <v>100.23799999999999</v>
      </c>
      <c r="S232" s="3">
        <v>92.757712967893156</v>
      </c>
    </row>
    <row r="233" spans="1:19" ht="14.5" customHeight="1" x14ac:dyDescent="0.35">
      <c r="A233" s="46"/>
      <c r="B233" s="55" t="s">
        <v>263</v>
      </c>
      <c r="C233" s="149" t="s">
        <v>1</v>
      </c>
      <c r="D233" s="2">
        <v>39.798000000000002</v>
      </c>
      <c r="E233" s="30">
        <v>0.03</v>
      </c>
      <c r="F233" s="30">
        <v>7.5780000000000003</v>
      </c>
      <c r="G233" s="30">
        <v>51.23</v>
      </c>
      <c r="H233" s="30">
        <v>9.5000000000000001E-2</v>
      </c>
      <c r="I233" s="30">
        <v>5.3999999999999999E-2</v>
      </c>
      <c r="J233" s="30">
        <v>0.03</v>
      </c>
      <c r="K233" s="30" t="s">
        <v>212</v>
      </c>
      <c r="L233" s="30" t="s">
        <v>2</v>
      </c>
      <c r="M233" s="30">
        <v>0.28199999999999997</v>
      </c>
      <c r="N233" s="30">
        <v>6.3E-2</v>
      </c>
      <c r="O233" s="31" t="s">
        <v>3</v>
      </c>
      <c r="P233" s="30" t="s">
        <v>212</v>
      </c>
      <c r="Q233" s="30">
        <v>0.04</v>
      </c>
      <c r="R233" s="30">
        <f t="shared" si="6"/>
        <v>99.2</v>
      </c>
      <c r="S233" s="3">
        <v>92.338866050907896</v>
      </c>
    </row>
    <row r="234" spans="1:19" ht="14.5" customHeight="1" x14ac:dyDescent="0.35">
      <c r="A234" s="46"/>
      <c r="B234" s="55" t="s">
        <v>264</v>
      </c>
      <c r="C234" s="149" t="s">
        <v>1</v>
      </c>
      <c r="D234" s="2">
        <v>39.81</v>
      </c>
      <c r="E234" s="30">
        <v>0.03</v>
      </c>
      <c r="F234" s="30">
        <v>7.36</v>
      </c>
      <c r="G234" s="30">
        <v>51.89</v>
      </c>
      <c r="H234" s="30">
        <v>8.2000000000000003E-2</v>
      </c>
      <c r="I234" s="30">
        <v>4.7E-2</v>
      </c>
      <c r="J234" s="30">
        <v>2.7E-2</v>
      </c>
      <c r="K234" s="30" t="s">
        <v>212</v>
      </c>
      <c r="L234" s="30" t="s">
        <v>2</v>
      </c>
      <c r="M234" s="30">
        <v>0.28299999999999997</v>
      </c>
      <c r="N234" s="30">
        <v>0.03</v>
      </c>
      <c r="O234" s="31" t="s">
        <v>3</v>
      </c>
      <c r="P234" s="30" t="s">
        <v>212</v>
      </c>
      <c r="Q234" s="30" t="s">
        <v>212</v>
      </c>
      <c r="R234" s="30">
        <f t="shared" si="6"/>
        <v>99.558999999999997</v>
      </c>
      <c r="S234" s="3">
        <v>92.630682293207201</v>
      </c>
    </row>
    <row r="235" spans="1:19" ht="14.5" customHeight="1" x14ac:dyDescent="0.35">
      <c r="A235" s="50"/>
      <c r="B235" s="56" t="s">
        <v>265</v>
      </c>
      <c r="C235" s="150" t="s">
        <v>1</v>
      </c>
      <c r="D235" s="9">
        <v>40.854999999999997</v>
      </c>
      <c r="E235" s="10" t="s">
        <v>2</v>
      </c>
      <c r="F235" s="10">
        <v>6.9080000000000004</v>
      </c>
      <c r="G235" s="10">
        <v>50.198</v>
      </c>
      <c r="H235" s="10">
        <v>8.7999999999999995E-2</v>
      </c>
      <c r="I235" s="10">
        <v>2.3E-2</v>
      </c>
      <c r="J235" s="10">
        <v>2.5999999999999999E-2</v>
      </c>
      <c r="K235" s="10" t="s">
        <v>212</v>
      </c>
      <c r="L235" s="10" t="s">
        <v>2</v>
      </c>
      <c r="M235" s="10">
        <v>0.30099999999999999</v>
      </c>
      <c r="N235" s="10">
        <v>0.06</v>
      </c>
      <c r="O235" s="11" t="s">
        <v>3</v>
      </c>
      <c r="P235" s="10" t="s">
        <v>212</v>
      </c>
      <c r="Q235" s="10">
        <v>0.02</v>
      </c>
      <c r="R235" s="10">
        <f>SUM(D235:Q235)</f>
        <v>98.478999999999985</v>
      </c>
      <c r="S235" s="3">
        <v>92.834391391954128</v>
      </c>
    </row>
    <row r="236" spans="1:19" ht="14.5" customHeight="1" x14ac:dyDescent="0.35">
      <c r="A236" s="23" t="s">
        <v>268</v>
      </c>
      <c r="B236" s="33" t="s">
        <v>267</v>
      </c>
      <c r="C236" s="151" t="s">
        <v>1</v>
      </c>
      <c r="D236" s="38">
        <v>40.9</v>
      </c>
      <c r="E236" s="39">
        <v>5.0000000000000001E-3</v>
      </c>
      <c r="F236" s="39">
        <v>8.15</v>
      </c>
      <c r="G236" s="39">
        <v>51.12</v>
      </c>
      <c r="H236" s="39">
        <v>0.108</v>
      </c>
      <c r="I236" s="39">
        <v>1.7999999999999999E-2</v>
      </c>
      <c r="J236" s="17" t="s">
        <v>3</v>
      </c>
      <c r="K236" s="17" t="s">
        <v>3</v>
      </c>
      <c r="L236" s="17" t="s">
        <v>3</v>
      </c>
      <c r="M236" s="39">
        <v>0.40300000000000002</v>
      </c>
      <c r="N236" s="39">
        <v>2.3E-2</v>
      </c>
      <c r="O236" s="17" t="s">
        <v>3</v>
      </c>
      <c r="P236" s="17" t="s">
        <v>3</v>
      </c>
      <c r="Q236" s="17" t="s">
        <v>3</v>
      </c>
      <c r="R236" s="40">
        <v>100.727</v>
      </c>
      <c r="S236" s="22">
        <v>91.791782760956934</v>
      </c>
    </row>
    <row r="237" spans="1:19" ht="14.5" customHeight="1" x14ac:dyDescent="0.35">
      <c r="A237" s="23" t="s">
        <v>271</v>
      </c>
      <c r="B237" s="54" t="s">
        <v>269</v>
      </c>
      <c r="C237" s="137" t="s">
        <v>1</v>
      </c>
      <c r="D237" s="19">
        <v>41.41</v>
      </c>
      <c r="E237" s="21">
        <v>0.01</v>
      </c>
      <c r="F237" s="21">
        <v>6.74</v>
      </c>
      <c r="G237" s="21">
        <v>51.69</v>
      </c>
      <c r="H237" s="21">
        <v>7.0000000000000007E-2</v>
      </c>
      <c r="I237" s="21">
        <v>0.01</v>
      </c>
      <c r="J237" s="21">
        <v>0.01</v>
      </c>
      <c r="K237" s="21">
        <v>0</v>
      </c>
      <c r="L237" s="21">
        <v>0.01</v>
      </c>
      <c r="M237" s="21">
        <v>0.09</v>
      </c>
      <c r="N237" s="20" t="s">
        <v>3</v>
      </c>
      <c r="O237" s="20" t="s">
        <v>3</v>
      </c>
      <c r="P237" s="20" t="s">
        <v>3</v>
      </c>
      <c r="Q237" s="20" t="s">
        <v>3</v>
      </c>
      <c r="R237" s="21">
        <v>100.04</v>
      </c>
      <c r="S237" s="24">
        <v>93.184827634138685</v>
      </c>
    </row>
    <row r="238" spans="1:19" ht="14.5" customHeight="1" x14ac:dyDescent="0.35">
      <c r="A238" s="50"/>
      <c r="B238" s="56" t="s">
        <v>270</v>
      </c>
      <c r="C238" s="139" t="s">
        <v>1</v>
      </c>
      <c r="D238" s="41" t="s">
        <v>3</v>
      </c>
      <c r="E238" s="42" t="s">
        <v>3</v>
      </c>
      <c r="F238" s="42" t="s">
        <v>3</v>
      </c>
      <c r="G238" s="42" t="s">
        <v>3</v>
      </c>
      <c r="H238" s="42" t="s">
        <v>3</v>
      </c>
      <c r="I238" s="42" t="s">
        <v>3</v>
      </c>
      <c r="J238" s="42" t="s">
        <v>3</v>
      </c>
      <c r="K238" s="42" t="s">
        <v>3</v>
      </c>
      <c r="L238" s="42" t="s">
        <v>3</v>
      </c>
      <c r="M238" s="42" t="s">
        <v>3</v>
      </c>
      <c r="N238" s="42" t="s">
        <v>3</v>
      </c>
      <c r="O238" s="42" t="s">
        <v>3</v>
      </c>
      <c r="P238" s="42" t="s">
        <v>3</v>
      </c>
      <c r="Q238" s="42" t="s">
        <v>3</v>
      </c>
      <c r="R238" s="42" t="s">
        <v>3</v>
      </c>
      <c r="S238" s="26" t="s">
        <v>3</v>
      </c>
    </row>
    <row r="239" spans="1:19" ht="14.5" customHeight="1" x14ac:dyDescent="0.35">
      <c r="A239" s="23" t="s">
        <v>276</v>
      </c>
      <c r="B239" s="54" t="s">
        <v>272</v>
      </c>
      <c r="C239" s="149" t="s">
        <v>1</v>
      </c>
      <c r="D239" s="4" t="s">
        <v>3</v>
      </c>
      <c r="E239" s="31" t="s">
        <v>3</v>
      </c>
      <c r="F239" s="31" t="s">
        <v>3</v>
      </c>
      <c r="G239" s="31" t="s">
        <v>3</v>
      </c>
      <c r="H239" s="31" t="s">
        <v>3</v>
      </c>
      <c r="I239" s="31" t="s">
        <v>3</v>
      </c>
      <c r="J239" s="31" t="s">
        <v>3</v>
      </c>
      <c r="K239" s="31" t="s">
        <v>3</v>
      </c>
      <c r="L239" s="31" t="s">
        <v>3</v>
      </c>
      <c r="M239" s="31" t="s">
        <v>3</v>
      </c>
      <c r="N239" s="31" t="s">
        <v>3</v>
      </c>
      <c r="O239" s="31" t="s">
        <v>3</v>
      </c>
      <c r="P239" s="31" t="s">
        <v>3</v>
      </c>
      <c r="Q239" s="31" t="s">
        <v>3</v>
      </c>
      <c r="R239" s="31" t="s">
        <v>3</v>
      </c>
      <c r="S239" s="24" t="s">
        <v>3</v>
      </c>
    </row>
    <row r="240" spans="1:19" ht="14.5" customHeight="1" x14ac:dyDescent="0.35">
      <c r="A240" s="46"/>
      <c r="B240" s="55" t="s">
        <v>273</v>
      </c>
      <c r="C240" s="149" t="s">
        <v>1</v>
      </c>
      <c r="D240" s="4" t="s">
        <v>3</v>
      </c>
      <c r="E240" s="31" t="s">
        <v>3</v>
      </c>
      <c r="F240" s="31" t="s">
        <v>3</v>
      </c>
      <c r="G240" s="31" t="s">
        <v>3</v>
      </c>
      <c r="H240" s="31" t="s">
        <v>3</v>
      </c>
      <c r="I240" s="31" t="s">
        <v>3</v>
      </c>
      <c r="J240" s="31" t="s">
        <v>3</v>
      </c>
      <c r="K240" s="31" t="s">
        <v>3</v>
      </c>
      <c r="L240" s="31" t="s">
        <v>3</v>
      </c>
      <c r="M240" s="31" t="s">
        <v>3</v>
      </c>
      <c r="N240" s="31" t="s">
        <v>3</v>
      </c>
      <c r="O240" s="31" t="s">
        <v>3</v>
      </c>
      <c r="P240" s="31" t="s">
        <v>3</v>
      </c>
      <c r="Q240" s="31" t="s">
        <v>3</v>
      </c>
      <c r="R240" s="31" t="s">
        <v>3</v>
      </c>
      <c r="S240" s="3" t="s">
        <v>3</v>
      </c>
    </row>
    <row r="241" spans="1:19" ht="14.5" customHeight="1" x14ac:dyDescent="0.35">
      <c r="A241" s="46"/>
      <c r="B241" s="55" t="s">
        <v>274</v>
      </c>
      <c r="C241" s="149" t="s">
        <v>61</v>
      </c>
      <c r="D241" s="2">
        <v>41.51</v>
      </c>
      <c r="E241" s="30">
        <v>0</v>
      </c>
      <c r="F241" s="30">
        <v>7.29</v>
      </c>
      <c r="G241" s="30">
        <v>50.93</v>
      </c>
      <c r="H241" s="30">
        <v>0.11</v>
      </c>
      <c r="I241" s="30">
        <v>0.05</v>
      </c>
      <c r="J241" s="31" t="s">
        <v>3</v>
      </c>
      <c r="K241" s="30">
        <v>0</v>
      </c>
      <c r="L241" s="30">
        <v>0</v>
      </c>
      <c r="M241" s="30">
        <v>0.34</v>
      </c>
      <c r="N241" s="30">
        <v>0.05</v>
      </c>
      <c r="O241" s="30">
        <v>0</v>
      </c>
      <c r="P241" s="31" t="s">
        <v>3</v>
      </c>
      <c r="Q241" s="31" t="s">
        <v>3</v>
      </c>
      <c r="R241" s="30">
        <v>100.28</v>
      </c>
      <c r="S241" s="3">
        <v>92.568201092431707</v>
      </c>
    </row>
    <row r="242" spans="1:19" ht="14.5" customHeight="1" x14ac:dyDescent="0.35">
      <c r="A242" s="50"/>
      <c r="B242" s="56" t="s">
        <v>275</v>
      </c>
      <c r="C242" s="150" t="s">
        <v>61</v>
      </c>
      <c r="D242" s="9">
        <v>41.25</v>
      </c>
      <c r="E242" s="10">
        <v>0</v>
      </c>
      <c r="F242" s="10">
        <v>7.14</v>
      </c>
      <c r="G242" s="10">
        <v>50.91</v>
      </c>
      <c r="H242" s="10">
        <v>0.1</v>
      </c>
      <c r="I242" s="10">
        <v>0.05</v>
      </c>
      <c r="J242" s="31" t="s">
        <v>3</v>
      </c>
      <c r="K242" s="10">
        <v>0</v>
      </c>
      <c r="L242" s="10">
        <v>0</v>
      </c>
      <c r="M242" s="10">
        <v>0.34</v>
      </c>
      <c r="N242" s="10">
        <v>0.06</v>
      </c>
      <c r="O242" s="10">
        <v>0</v>
      </c>
      <c r="P242" s="11" t="s">
        <v>3</v>
      </c>
      <c r="Q242" s="11" t="s">
        <v>3</v>
      </c>
      <c r="R242" s="10">
        <v>99.85</v>
      </c>
      <c r="S242" s="26">
        <v>92.70731598830146</v>
      </c>
    </row>
    <row r="243" spans="1:19" ht="14.5" customHeight="1" x14ac:dyDescent="0.35">
      <c r="A243" s="23" t="s">
        <v>294</v>
      </c>
      <c r="B243" s="54" t="s">
        <v>277</v>
      </c>
      <c r="C243" s="149" t="s">
        <v>1</v>
      </c>
      <c r="D243" s="2">
        <v>41.82</v>
      </c>
      <c r="E243" s="30">
        <v>0</v>
      </c>
      <c r="F243" s="30">
        <v>7.61</v>
      </c>
      <c r="G243" s="30">
        <v>50.95</v>
      </c>
      <c r="H243" s="30">
        <v>0.13</v>
      </c>
      <c r="I243" s="30">
        <v>0.02</v>
      </c>
      <c r="J243" s="20" t="s">
        <v>3</v>
      </c>
      <c r="K243" s="30">
        <v>0</v>
      </c>
      <c r="L243" s="30">
        <v>0</v>
      </c>
      <c r="M243" s="30">
        <v>0.35</v>
      </c>
      <c r="N243" s="30">
        <v>0.05</v>
      </c>
      <c r="O243" s="31" t="s">
        <v>3</v>
      </c>
      <c r="P243" s="31" t="s">
        <v>3</v>
      </c>
      <c r="Q243" s="31" t="s">
        <v>3</v>
      </c>
      <c r="R243" s="30">
        <v>100.93</v>
      </c>
      <c r="S243" s="3">
        <v>92.270003797158381</v>
      </c>
    </row>
    <row r="244" spans="1:19" ht="14.5" customHeight="1" x14ac:dyDescent="0.35">
      <c r="A244" s="46"/>
      <c r="B244" s="55" t="s">
        <v>278</v>
      </c>
      <c r="C244" s="149" t="s">
        <v>1</v>
      </c>
      <c r="D244" s="2">
        <v>41.69</v>
      </c>
      <c r="E244" s="30">
        <v>0</v>
      </c>
      <c r="F244" s="30">
        <v>7.28</v>
      </c>
      <c r="G244" s="30">
        <v>51.06</v>
      </c>
      <c r="H244" s="30">
        <v>0.12</v>
      </c>
      <c r="I244" s="30">
        <v>0.03</v>
      </c>
      <c r="J244" s="31" t="s">
        <v>3</v>
      </c>
      <c r="K244" s="30">
        <v>0</v>
      </c>
      <c r="L244" s="30">
        <v>0</v>
      </c>
      <c r="M244" s="30">
        <v>0.33</v>
      </c>
      <c r="N244" s="30">
        <v>0.05</v>
      </c>
      <c r="O244" s="31" t="s">
        <v>3</v>
      </c>
      <c r="P244" s="31" t="s">
        <v>3</v>
      </c>
      <c r="Q244" s="31" t="s">
        <v>3</v>
      </c>
      <c r="R244" s="30">
        <v>100.56</v>
      </c>
      <c r="S244" s="3">
        <v>92.595137107226194</v>
      </c>
    </row>
    <row r="245" spans="1:19" ht="14.5" customHeight="1" x14ac:dyDescent="0.35">
      <c r="A245" s="46"/>
      <c r="B245" s="55" t="s">
        <v>279</v>
      </c>
      <c r="C245" s="149" t="s">
        <v>1</v>
      </c>
      <c r="D245" s="2">
        <v>41.38</v>
      </c>
      <c r="E245" s="30">
        <v>0</v>
      </c>
      <c r="F245" s="30">
        <v>7.39</v>
      </c>
      <c r="G245" s="30">
        <v>50.25</v>
      </c>
      <c r="H245" s="30">
        <v>0.13</v>
      </c>
      <c r="I245" s="30">
        <v>0.03</v>
      </c>
      <c r="J245" s="31" t="s">
        <v>3</v>
      </c>
      <c r="K245" s="30">
        <v>0</v>
      </c>
      <c r="L245" s="30">
        <v>0</v>
      </c>
      <c r="M245" s="30">
        <v>0.34</v>
      </c>
      <c r="N245" s="30">
        <v>0.1</v>
      </c>
      <c r="O245" s="31" t="s">
        <v>3</v>
      </c>
      <c r="P245" s="31" t="s">
        <v>3</v>
      </c>
      <c r="Q245" s="31" t="s">
        <v>3</v>
      </c>
      <c r="R245" s="30">
        <v>99.62</v>
      </c>
      <c r="S245" s="3">
        <v>92.379843867359028</v>
      </c>
    </row>
    <row r="246" spans="1:19" ht="14.5" customHeight="1" x14ac:dyDescent="0.35">
      <c r="A246" s="46"/>
      <c r="B246" s="55" t="s">
        <v>280</v>
      </c>
      <c r="C246" s="149" t="s">
        <v>1</v>
      </c>
      <c r="D246" s="2">
        <v>41.71</v>
      </c>
      <c r="E246" s="30">
        <v>0</v>
      </c>
      <c r="F246" s="30">
        <v>6.61</v>
      </c>
      <c r="G246" s="30">
        <v>51.93</v>
      </c>
      <c r="H246" s="30">
        <v>0.08</v>
      </c>
      <c r="I246" s="30">
        <v>0.02</v>
      </c>
      <c r="J246" s="31" t="s">
        <v>3</v>
      </c>
      <c r="K246" s="30">
        <v>0</v>
      </c>
      <c r="L246" s="30">
        <v>0</v>
      </c>
      <c r="M246" s="30">
        <v>0.35</v>
      </c>
      <c r="N246" s="30">
        <v>0.1</v>
      </c>
      <c r="O246" s="31" t="s">
        <v>3</v>
      </c>
      <c r="P246" s="31" t="s">
        <v>3</v>
      </c>
      <c r="Q246" s="31" t="s">
        <v>3</v>
      </c>
      <c r="R246" s="30">
        <v>100.8</v>
      </c>
      <c r="S246" s="3">
        <v>93.336349344667923</v>
      </c>
    </row>
    <row r="247" spans="1:19" ht="14.5" customHeight="1" x14ac:dyDescent="0.35">
      <c r="A247" s="46"/>
      <c r="B247" s="55" t="s">
        <v>281</v>
      </c>
      <c r="C247" s="149" t="s">
        <v>1</v>
      </c>
      <c r="D247" s="2">
        <v>41.75</v>
      </c>
      <c r="E247" s="30">
        <v>0</v>
      </c>
      <c r="F247" s="30">
        <v>6.62</v>
      </c>
      <c r="G247" s="30">
        <v>50.18</v>
      </c>
      <c r="H247" s="30">
        <v>0.09</v>
      </c>
      <c r="I247" s="30">
        <v>0.02</v>
      </c>
      <c r="J247" s="31" t="s">
        <v>3</v>
      </c>
      <c r="K247" s="30">
        <v>0</v>
      </c>
      <c r="L247" s="30">
        <v>0</v>
      </c>
      <c r="M247" s="30">
        <v>0.36</v>
      </c>
      <c r="N247" s="30">
        <v>0.11</v>
      </c>
      <c r="O247" s="31" t="s">
        <v>3</v>
      </c>
      <c r="P247" s="31" t="s">
        <v>3</v>
      </c>
      <c r="Q247" s="31" t="s">
        <v>3</v>
      </c>
      <c r="R247" s="30">
        <v>99.13</v>
      </c>
      <c r="S247" s="3">
        <v>93.110255385865315</v>
      </c>
    </row>
    <row r="248" spans="1:19" ht="14.5" customHeight="1" x14ac:dyDescent="0.35">
      <c r="A248" s="46"/>
      <c r="B248" s="55" t="s">
        <v>282</v>
      </c>
      <c r="C248" s="149" t="s">
        <v>1</v>
      </c>
      <c r="D248" s="2">
        <v>41.58</v>
      </c>
      <c r="E248" s="30">
        <v>0</v>
      </c>
      <c r="F248" s="30">
        <v>6.62</v>
      </c>
      <c r="G248" s="30">
        <v>51.96</v>
      </c>
      <c r="H248" s="30">
        <v>0.09</v>
      </c>
      <c r="I248" s="30">
        <v>0.02</v>
      </c>
      <c r="J248" s="31" t="s">
        <v>3</v>
      </c>
      <c r="K248" s="30">
        <v>0</v>
      </c>
      <c r="L248" s="30">
        <v>0</v>
      </c>
      <c r="M248" s="30">
        <v>0.35</v>
      </c>
      <c r="N248" s="30">
        <v>0.08</v>
      </c>
      <c r="O248" s="31" t="s">
        <v>3</v>
      </c>
      <c r="P248" s="31" t="s">
        <v>3</v>
      </c>
      <c r="Q248" s="31" t="s">
        <v>3</v>
      </c>
      <c r="R248" s="30">
        <v>100.7</v>
      </c>
      <c r="S248" s="3">
        <v>93.330536744971141</v>
      </c>
    </row>
    <row r="249" spans="1:19" ht="14.5" customHeight="1" x14ac:dyDescent="0.35">
      <c r="A249" s="46"/>
      <c r="B249" s="55" t="s">
        <v>283</v>
      </c>
      <c r="C249" s="149" t="s">
        <v>1</v>
      </c>
      <c r="D249" s="2">
        <v>41.64</v>
      </c>
      <c r="E249" s="30">
        <v>0</v>
      </c>
      <c r="F249" s="30">
        <v>6.63</v>
      </c>
      <c r="G249" s="30">
        <v>51.87</v>
      </c>
      <c r="H249" s="30">
        <v>0.09</v>
      </c>
      <c r="I249" s="30">
        <v>0.02</v>
      </c>
      <c r="J249" s="31" t="s">
        <v>3</v>
      </c>
      <c r="K249" s="30">
        <v>0</v>
      </c>
      <c r="L249" s="30">
        <v>0</v>
      </c>
      <c r="M249" s="30">
        <v>0.35</v>
      </c>
      <c r="N249" s="30">
        <v>0.09</v>
      </c>
      <c r="O249" s="31" t="s">
        <v>3</v>
      </c>
      <c r="P249" s="31" t="s">
        <v>3</v>
      </c>
      <c r="Q249" s="31" t="s">
        <v>3</v>
      </c>
      <c r="R249" s="30">
        <v>100.69</v>
      </c>
      <c r="S249" s="3">
        <v>93.310321594742788</v>
      </c>
    </row>
    <row r="250" spans="1:19" ht="14.5" customHeight="1" x14ac:dyDescent="0.35">
      <c r="A250" s="46"/>
      <c r="B250" s="55" t="s">
        <v>284</v>
      </c>
      <c r="C250" s="149" t="s">
        <v>1</v>
      </c>
      <c r="D250" s="2">
        <v>41.45</v>
      </c>
      <c r="E250" s="30">
        <v>0</v>
      </c>
      <c r="F250" s="30">
        <v>6.64</v>
      </c>
      <c r="G250" s="30">
        <v>51.67</v>
      </c>
      <c r="H250" s="30">
        <v>0.1</v>
      </c>
      <c r="I250" s="30">
        <v>0.02</v>
      </c>
      <c r="J250" s="31" t="s">
        <v>3</v>
      </c>
      <c r="K250" s="30">
        <v>0</v>
      </c>
      <c r="L250" s="30">
        <v>0</v>
      </c>
      <c r="M250" s="30">
        <v>0.33</v>
      </c>
      <c r="N250" s="30">
        <v>0.05</v>
      </c>
      <c r="O250" s="31" t="s">
        <v>3</v>
      </c>
      <c r="P250" s="31" t="s">
        <v>3</v>
      </c>
      <c r="Q250" s="31" t="s">
        <v>3</v>
      </c>
      <c r="R250" s="30">
        <v>100.26</v>
      </c>
      <c r="S250" s="3">
        <v>93.276720589766811</v>
      </c>
    </row>
    <row r="251" spans="1:19" ht="14.5" customHeight="1" x14ac:dyDescent="0.35">
      <c r="A251" s="46"/>
      <c r="B251" s="55" t="s">
        <v>285</v>
      </c>
      <c r="C251" s="149" t="s">
        <v>1</v>
      </c>
      <c r="D251" s="2">
        <v>41.45</v>
      </c>
      <c r="E251" s="30">
        <v>0</v>
      </c>
      <c r="F251" s="30">
        <v>6.68</v>
      </c>
      <c r="G251" s="30">
        <v>51.58</v>
      </c>
      <c r="H251" s="30">
        <v>0.09</v>
      </c>
      <c r="I251" s="30">
        <v>0.02</v>
      </c>
      <c r="J251" s="31" t="s">
        <v>3</v>
      </c>
      <c r="K251" s="30">
        <v>0</v>
      </c>
      <c r="L251" s="30">
        <v>0</v>
      </c>
      <c r="M251" s="30">
        <v>0.33</v>
      </c>
      <c r="N251" s="30">
        <v>0.05</v>
      </c>
      <c r="O251" s="31" t="s">
        <v>3</v>
      </c>
      <c r="P251" s="31" t="s">
        <v>3</v>
      </c>
      <c r="Q251" s="31" t="s">
        <v>3</v>
      </c>
      <c r="R251" s="30">
        <v>100.2</v>
      </c>
      <c r="S251" s="3">
        <v>93.227959057432443</v>
      </c>
    </row>
    <row r="252" spans="1:19" ht="14.5" customHeight="1" x14ac:dyDescent="0.35">
      <c r="A252" s="46"/>
      <c r="B252" s="55" t="s">
        <v>286</v>
      </c>
      <c r="C252" s="149" t="s">
        <v>1</v>
      </c>
      <c r="D252" s="2">
        <v>41.3</v>
      </c>
      <c r="E252" s="30">
        <v>0</v>
      </c>
      <c r="F252" s="30">
        <v>6.71</v>
      </c>
      <c r="G252" s="30">
        <v>51.62</v>
      </c>
      <c r="H252" s="30">
        <v>0.1</v>
      </c>
      <c r="I252" s="30">
        <v>0.02</v>
      </c>
      <c r="J252" s="31" t="s">
        <v>3</v>
      </c>
      <c r="K252" s="30">
        <v>0</v>
      </c>
      <c r="L252" s="30">
        <v>0</v>
      </c>
      <c r="M252" s="30">
        <v>0.32</v>
      </c>
      <c r="N252" s="30">
        <v>0.05</v>
      </c>
      <c r="O252" s="31" t="s">
        <v>3</v>
      </c>
      <c r="P252" s="31" t="s">
        <v>3</v>
      </c>
      <c r="Q252" s="31" t="s">
        <v>3</v>
      </c>
      <c r="R252" s="30">
        <v>100.12</v>
      </c>
      <c r="S252" s="3">
        <v>93.204525407671184</v>
      </c>
    </row>
    <row r="253" spans="1:19" ht="14.5" customHeight="1" x14ac:dyDescent="0.35">
      <c r="A253" s="46"/>
      <c r="B253" s="55" t="s">
        <v>287</v>
      </c>
      <c r="C253" s="149" t="s">
        <v>1</v>
      </c>
      <c r="D253" s="2">
        <v>41.31</v>
      </c>
      <c r="E253" s="30">
        <v>0</v>
      </c>
      <c r="F253" s="30">
        <v>7.41</v>
      </c>
      <c r="G253" s="30">
        <v>50.13</v>
      </c>
      <c r="H253" s="30">
        <v>0.12</v>
      </c>
      <c r="I253" s="30">
        <v>0.03</v>
      </c>
      <c r="J253" s="31" t="s">
        <v>3</v>
      </c>
      <c r="K253" s="30">
        <v>0</v>
      </c>
      <c r="L253" s="30">
        <v>0</v>
      </c>
      <c r="M253" s="30">
        <v>0.34</v>
      </c>
      <c r="N253" s="30">
        <v>0.05</v>
      </c>
      <c r="O253" s="31" t="s">
        <v>3</v>
      </c>
      <c r="P253" s="31" t="s">
        <v>3</v>
      </c>
      <c r="Q253" s="31" t="s">
        <v>3</v>
      </c>
      <c r="R253" s="30">
        <v>99.39</v>
      </c>
      <c r="S253" s="3">
        <v>92.343909896862257</v>
      </c>
    </row>
    <row r="254" spans="1:19" ht="14.5" customHeight="1" x14ac:dyDescent="0.35">
      <c r="A254" s="46"/>
      <c r="B254" s="55" t="s">
        <v>288</v>
      </c>
      <c r="C254" s="149" t="s">
        <v>1</v>
      </c>
      <c r="D254" s="2">
        <v>41.38</v>
      </c>
      <c r="E254" s="30">
        <v>0</v>
      </c>
      <c r="F254" s="30">
        <v>7.33</v>
      </c>
      <c r="G254" s="30">
        <v>50.11</v>
      </c>
      <c r="H254" s="30">
        <v>0.12</v>
      </c>
      <c r="I254" s="30">
        <v>0.02</v>
      </c>
      <c r="J254" s="31" t="s">
        <v>3</v>
      </c>
      <c r="K254" s="30">
        <v>0</v>
      </c>
      <c r="L254" s="30">
        <v>0</v>
      </c>
      <c r="M254" s="30">
        <v>0.34</v>
      </c>
      <c r="N254" s="30">
        <v>0.04</v>
      </c>
      <c r="O254" s="31" t="s">
        <v>3</v>
      </c>
      <c r="P254" s="31" t="s">
        <v>3</v>
      </c>
      <c r="Q254" s="31" t="s">
        <v>3</v>
      </c>
      <c r="R254" s="30">
        <v>99.34</v>
      </c>
      <c r="S254" s="3">
        <v>92.417505764216742</v>
      </c>
    </row>
    <row r="255" spans="1:19" ht="14.5" customHeight="1" x14ac:dyDescent="0.35">
      <c r="A255" s="46"/>
      <c r="B255" s="55" t="s">
        <v>289</v>
      </c>
      <c r="C255" s="149" t="s">
        <v>1</v>
      </c>
      <c r="D255" s="2">
        <v>41.47</v>
      </c>
      <c r="E255" s="30">
        <v>0</v>
      </c>
      <c r="F255" s="30">
        <v>6.81</v>
      </c>
      <c r="G255" s="30">
        <v>51.48</v>
      </c>
      <c r="H255" s="30">
        <v>0.1</v>
      </c>
      <c r="I255" s="30">
        <v>0.03</v>
      </c>
      <c r="J255" s="31" t="s">
        <v>3</v>
      </c>
      <c r="K255" s="30">
        <v>0</v>
      </c>
      <c r="L255" s="30">
        <v>0</v>
      </c>
      <c r="M255" s="30">
        <v>0.35</v>
      </c>
      <c r="N255" s="30">
        <v>0.09</v>
      </c>
      <c r="O255" s="31" t="s">
        <v>3</v>
      </c>
      <c r="P255" s="31" t="s">
        <v>3</v>
      </c>
      <c r="Q255" s="31" t="s">
        <v>3</v>
      </c>
      <c r="R255" s="30">
        <v>100.33</v>
      </c>
      <c r="S255" s="3">
        <v>93.092786540896554</v>
      </c>
    </row>
    <row r="256" spans="1:19" ht="14.5" customHeight="1" x14ac:dyDescent="0.35">
      <c r="A256" s="46"/>
      <c r="B256" s="55" t="s">
        <v>290</v>
      </c>
      <c r="C256" s="149" t="s">
        <v>1</v>
      </c>
      <c r="D256" s="2">
        <v>41.17</v>
      </c>
      <c r="E256" s="30">
        <v>0</v>
      </c>
      <c r="F256" s="30">
        <v>7.31</v>
      </c>
      <c r="G256" s="30">
        <v>49.92</v>
      </c>
      <c r="H256" s="30">
        <v>0.12</v>
      </c>
      <c r="I256" s="30">
        <v>0.02</v>
      </c>
      <c r="J256" s="31" t="s">
        <v>3</v>
      </c>
      <c r="K256" s="30">
        <v>0</v>
      </c>
      <c r="L256" s="30">
        <v>0</v>
      </c>
      <c r="M256" s="30">
        <v>0.33</v>
      </c>
      <c r="N256" s="30">
        <v>0.04</v>
      </c>
      <c r="O256" s="31" t="s">
        <v>3</v>
      </c>
      <c r="P256" s="31" t="s">
        <v>3</v>
      </c>
      <c r="Q256" s="31" t="s">
        <v>3</v>
      </c>
      <c r="R256" s="30">
        <v>98.91</v>
      </c>
      <c r="S256" s="3">
        <v>92.410027967109343</v>
      </c>
    </row>
    <row r="257" spans="1:19" ht="14.5" customHeight="1" x14ac:dyDescent="0.35">
      <c r="A257" s="46"/>
      <c r="B257" s="55" t="s">
        <v>291</v>
      </c>
      <c r="C257" s="149" t="s">
        <v>61</v>
      </c>
      <c r="D257" s="2">
        <v>41.6</v>
      </c>
      <c r="E257" s="30">
        <v>0</v>
      </c>
      <c r="F257" s="30">
        <v>8.11</v>
      </c>
      <c r="G257" s="30">
        <v>49.91</v>
      </c>
      <c r="H257" s="30">
        <v>0.13</v>
      </c>
      <c r="I257" s="30">
        <v>0.04</v>
      </c>
      <c r="J257" s="31" t="s">
        <v>3</v>
      </c>
      <c r="K257" s="30">
        <v>0</v>
      </c>
      <c r="L257" s="30">
        <v>0</v>
      </c>
      <c r="M257" s="30">
        <v>0.34</v>
      </c>
      <c r="N257" s="30">
        <v>0.06</v>
      </c>
      <c r="O257" s="31" t="s">
        <v>3</v>
      </c>
      <c r="P257" s="31" t="s">
        <v>3</v>
      </c>
      <c r="Q257" s="31" t="s">
        <v>3</v>
      </c>
      <c r="R257" s="30">
        <v>100.19</v>
      </c>
      <c r="S257" s="3">
        <v>91.647223333584222</v>
      </c>
    </row>
    <row r="258" spans="1:19" ht="14.5" customHeight="1" x14ac:dyDescent="0.35">
      <c r="A258" s="46"/>
      <c r="B258" s="55" t="s">
        <v>292</v>
      </c>
      <c r="C258" s="149" t="s">
        <v>1</v>
      </c>
      <c r="D258" s="2">
        <v>42</v>
      </c>
      <c r="E258" s="30">
        <v>0</v>
      </c>
      <c r="F258" s="30">
        <v>7.37</v>
      </c>
      <c r="G258" s="30">
        <v>51.14</v>
      </c>
      <c r="H258" s="30">
        <v>0.13</v>
      </c>
      <c r="I258" s="30">
        <v>0.03</v>
      </c>
      <c r="J258" s="31" t="s">
        <v>3</v>
      </c>
      <c r="K258" s="30">
        <v>0</v>
      </c>
      <c r="L258" s="30">
        <v>0</v>
      </c>
      <c r="M258" s="30">
        <v>0.35</v>
      </c>
      <c r="N258" s="30">
        <v>0.05</v>
      </c>
      <c r="O258" s="31" t="s">
        <v>3</v>
      </c>
      <c r="P258" s="31" t="s">
        <v>3</v>
      </c>
      <c r="Q258" s="31" t="s">
        <v>3</v>
      </c>
      <c r="R258" s="30">
        <v>101.07</v>
      </c>
      <c r="S258" s="3">
        <v>92.521289614294133</v>
      </c>
    </row>
    <row r="259" spans="1:19" ht="14.5" customHeight="1" x14ac:dyDescent="0.35">
      <c r="A259" s="50"/>
      <c r="B259" s="56" t="s">
        <v>293</v>
      </c>
      <c r="C259" s="150" t="s">
        <v>1</v>
      </c>
      <c r="D259" s="9">
        <v>41.76</v>
      </c>
      <c r="E259" s="10">
        <v>0</v>
      </c>
      <c r="F259" s="10">
        <v>7.57</v>
      </c>
      <c r="G259" s="10">
        <v>50.69</v>
      </c>
      <c r="H259" s="10">
        <v>0.12</v>
      </c>
      <c r="I259" s="10">
        <v>0.03</v>
      </c>
      <c r="J259" s="11" t="s">
        <v>3</v>
      </c>
      <c r="K259" s="10">
        <v>0</v>
      </c>
      <c r="L259" s="10">
        <v>0</v>
      </c>
      <c r="M259" s="10">
        <v>0.34</v>
      </c>
      <c r="N259" s="10">
        <v>0.05</v>
      </c>
      <c r="O259" s="11" t="s">
        <v>3</v>
      </c>
      <c r="P259" s="11" t="s">
        <v>3</v>
      </c>
      <c r="Q259" s="11" t="s">
        <v>3</v>
      </c>
      <c r="R259" s="10">
        <v>100.56</v>
      </c>
      <c r="S259" s="3">
        <v>92.271102106014538</v>
      </c>
    </row>
    <row r="260" spans="1:19" ht="14.5" customHeight="1" x14ac:dyDescent="0.35">
      <c r="A260" s="23" t="s">
        <v>295</v>
      </c>
      <c r="B260" s="54" t="s">
        <v>296</v>
      </c>
      <c r="C260" s="149" t="s">
        <v>1</v>
      </c>
      <c r="D260" s="2">
        <v>39.97</v>
      </c>
      <c r="E260" s="30">
        <v>0.05</v>
      </c>
      <c r="F260" s="30">
        <v>7.24</v>
      </c>
      <c r="G260" s="30">
        <v>51.86</v>
      </c>
      <c r="H260" s="30">
        <v>0.11</v>
      </c>
      <c r="I260" s="30">
        <v>0.04</v>
      </c>
      <c r="J260" s="30">
        <v>0.02</v>
      </c>
      <c r="K260" s="30">
        <v>0</v>
      </c>
      <c r="L260" s="30">
        <v>0</v>
      </c>
      <c r="M260" s="30">
        <v>0.34</v>
      </c>
      <c r="N260" s="30">
        <v>0.06</v>
      </c>
      <c r="O260" s="31" t="s">
        <v>3</v>
      </c>
      <c r="P260" s="31" t="s">
        <v>3</v>
      </c>
      <c r="Q260" s="31" t="s">
        <v>3</v>
      </c>
      <c r="R260" s="30">
        <v>99.69</v>
      </c>
      <c r="S260" s="24">
        <v>92.738220065989481</v>
      </c>
    </row>
    <row r="261" spans="1:19" ht="14.5" customHeight="1" x14ac:dyDescent="0.35">
      <c r="A261" s="46"/>
      <c r="B261" s="55" t="s">
        <v>297</v>
      </c>
      <c r="C261" s="149" t="s">
        <v>1</v>
      </c>
      <c r="D261" s="2">
        <v>41.82</v>
      </c>
      <c r="E261" s="30">
        <v>0.02</v>
      </c>
      <c r="F261" s="30">
        <v>7.31</v>
      </c>
      <c r="G261" s="30">
        <v>50.57</v>
      </c>
      <c r="H261" s="30">
        <v>0.11</v>
      </c>
      <c r="I261" s="30">
        <v>0.03</v>
      </c>
      <c r="J261" s="30">
        <v>0.02</v>
      </c>
      <c r="K261" s="30">
        <v>0</v>
      </c>
      <c r="L261" s="30">
        <v>0.01</v>
      </c>
      <c r="M261" s="30">
        <v>0.33</v>
      </c>
      <c r="N261" s="30">
        <v>0.06</v>
      </c>
      <c r="O261" s="31" t="s">
        <v>3</v>
      </c>
      <c r="P261" s="31" t="s">
        <v>3</v>
      </c>
      <c r="Q261" s="31" t="s">
        <v>3</v>
      </c>
      <c r="R261" s="30">
        <v>100.28</v>
      </c>
      <c r="S261" s="3">
        <v>92.500268899497783</v>
      </c>
    </row>
    <row r="262" spans="1:19" ht="14.5" customHeight="1" x14ac:dyDescent="0.35">
      <c r="A262" s="46"/>
      <c r="B262" s="55" t="s">
        <v>298</v>
      </c>
      <c r="C262" s="149" t="s">
        <v>1</v>
      </c>
      <c r="D262" s="2">
        <v>40.49</v>
      </c>
      <c r="E262" s="30">
        <v>0.01</v>
      </c>
      <c r="F262" s="30">
        <v>7.1</v>
      </c>
      <c r="G262" s="30">
        <v>50.41</v>
      </c>
      <c r="H262" s="30">
        <v>0.11</v>
      </c>
      <c r="I262" s="30">
        <v>0.03</v>
      </c>
      <c r="J262" s="30">
        <v>0.02</v>
      </c>
      <c r="K262" s="30">
        <v>0</v>
      </c>
      <c r="L262" s="30">
        <v>0.01</v>
      </c>
      <c r="M262" s="30">
        <v>0.35</v>
      </c>
      <c r="N262" s="30">
        <v>0.06</v>
      </c>
      <c r="O262" s="31" t="s">
        <v>3</v>
      </c>
      <c r="P262" s="31" t="s">
        <v>3</v>
      </c>
      <c r="Q262" s="31" t="s">
        <v>3</v>
      </c>
      <c r="R262" s="30">
        <v>98.59</v>
      </c>
      <c r="S262" s="3">
        <v>92.678517899479502</v>
      </c>
    </row>
    <row r="263" spans="1:19" ht="14.5" customHeight="1" x14ac:dyDescent="0.35">
      <c r="A263" s="46"/>
      <c r="B263" s="55" t="s">
        <v>299</v>
      </c>
      <c r="C263" s="149" t="s">
        <v>1</v>
      </c>
      <c r="D263" s="2">
        <v>40.78</v>
      </c>
      <c r="E263" s="30">
        <v>0.02</v>
      </c>
      <c r="F263" s="30">
        <v>7.28</v>
      </c>
      <c r="G263" s="30">
        <v>50.71</v>
      </c>
      <c r="H263" s="30">
        <v>0.11</v>
      </c>
      <c r="I263" s="30">
        <v>0.03</v>
      </c>
      <c r="J263" s="30">
        <v>0.02</v>
      </c>
      <c r="K263" s="30">
        <v>0</v>
      </c>
      <c r="L263" s="30">
        <v>0</v>
      </c>
      <c r="M263" s="30">
        <v>0.35</v>
      </c>
      <c r="N263" s="30">
        <v>0.06</v>
      </c>
      <c r="O263" s="31" t="s">
        <v>3</v>
      </c>
      <c r="P263" s="31" t="s">
        <v>3</v>
      </c>
      <c r="Q263" s="31" t="s">
        <v>3</v>
      </c>
      <c r="R263" s="30">
        <v>99.36</v>
      </c>
      <c r="S263" s="3">
        <v>92.54783747862372</v>
      </c>
    </row>
    <row r="264" spans="1:19" ht="14.5" customHeight="1" x14ac:dyDescent="0.35">
      <c r="A264" s="46"/>
      <c r="B264" s="55" t="s">
        <v>300</v>
      </c>
      <c r="C264" s="149" t="s">
        <v>1</v>
      </c>
      <c r="D264" s="2">
        <v>40.24</v>
      </c>
      <c r="E264" s="30">
        <v>0.03</v>
      </c>
      <c r="F264" s="30">
        <v>7.25</v>
      </c>
      <c r="G264" s="30">
        <v>49.92</v>
      </c>
      <c r="H264" s="30">
        <v>0.1</v>
      </c>
      <c r="I264" s="30">
        <v>0.03</v>
      </c>
      <c r="J264" s="30">
        <v>0.02</v>
      </c>
      <c r="K264" s="30">
        <v>0</v>
      </c>
      <c r="L264" s="30">
        <v>0</v>
      </c>
      <c r="M264" s="30">
        <v>0.35</v>
      </c>
      <c r="N264" s="30">
        <v>0.06</v>
      </c>
      <c r="O264" s="31" t="s">
        <v>3</v>
      </c>
      <c r="P264" s="31" t="s">
        <v>3</v>
      </c>
      <c r="Q264" s="31" t="s">
        <v>3</v>
      </c>
      <c r="R264" s="30">
        <v>98</v>
      </c>
      <c r="S264" s="3">
        <v>92.467633446053512</v>
      </c>
    </row>
    <row r="265" spans="1:19" ht="14.5" customHeight="1" x14ac:dyDescent="0.35">
      <c r="A265" s="46"/>
      <c r="B265" s="55" t="s">
        <v>301</v>
      </c>
      <c r="C265" s="149" t="s">
        <v>1</v>
      </c>
      <c r="D265" s="2">
        <v>41.1</v>
      </c>
      <c r="E265" s="30">
        <v>0.01</v>
      </c>
      <c r="F265" s="30">
        <v>7.26</v>
      </c>
      <c r="G265" s="30">
        <v>50.9</v>
      </c>
      <c r="H265" s="30">
        <v>0.11</v>
      </c>
      <c r="I265" s="30">
        <v>0.03</v>
      </c>
      <c r="J265" s="30">
        <v>0.01</v>
      </c>
      <c r="K265" s="30">
        <v>0</v>
      </c>
      <c r="L265" s="30">
        <v>0</v>
      </c>
      <c r="M265" s="30">
        <v>0.34</v>
      </c>
      <c r="N265" s="30">
        <v>0.06</v>
      </c>
      <c r="O265" s="31" t="s">
        <v>3</v>
      </c>
      <c r="P265" s="31" t="s">
        <v>3</v>
      </c>
      <c r="Q265" s="31" t="s">
        <v>3</v>
      </c>
      <c r="R265" s="30">
        <v>99.82</v>
      </c>
      <c r="S265" s="3">
        <v>92.592480067690474</v>
      </c>
    </row>
    <row r="266" spans="1:19" ht="14.5" customHeight="1" x14ac:dyDescent="0.35">
      <c r="A266" s="46"/>
      <c r="B266" s="55" t="s">
        <v>302</v>
      </c>
      <c r="C266" s="149" t="s">
        <v>1</v>
      </c>
      <c r="D266" s="2">
        <v>40.630000000000003</v>
      </c>
      <c r="E266" s="30">
        <v>0.02</v>
      </c>
      <c r="F266" s="30">
        <v>7.15</v>
      </c>
      <c r="G266" s="30">
        <v>50.5</v>
      </c>
      <c r="H266" s="30">
        <v>0.1</v>
      </c>
      <c r="I266" s="30">
        <v>0.03</v>
      </c>
      <c r="J266" s="30">
        <v>0.02</v>
      </c>
      <c r="K266" s="30">
        <v>0</v>
      </c>
      <c r="L266" s="30">
        <v>0.01</v>
      </c>
      <c r="M266" s="30">
        <v>0.35</v>
      </c>
      <c r="N266" s="30">
        <v>0.06</v>
      </c>
      <c r="O266" s="31" t="s">
        <v>3</v>
      </c>
      <c r="P266" s="31" t="s">
        <v>3</v>
      </c>
      <c r="Q266" s="31" t="s">
        <v>3</v>
      </c>
      <c r="R266" s="30">
        <v>98.87</v>
      </c>
      <c r="S266" s="3">
        <v>92.64292480410154</v>
      </c>
    </row>
    <row r="267" spans="1:19" ht="14.5" customHeight="1" x14ac:dyDescent="0.35">
      <c r="A267" s="46"/>
      <c r="B267" s="55" t="s">
        <v>303</v>
      </c>
      <c r="C267" s="149" t="s">
        <v>1</v>
      </c>
      <c r="D267" s="2">
        <v>40.19</v>
      </c>
      <c r="E267" s="30">
        <v>0.27</v>
      </c>
      <c r="F267" s="30">
        <v>7.54</v>
      </c>
      <c r="G267" s="30">
        <v>51.17</v>
      </c>
      <c r="H267" s="30">
        <v>0.16</v>
      </c>
      <c r="I267" s="30">
        <v>0.03</v>
      </c>
      <c r="J267" s="30">
        <v>0.01</v>
      </c>
      <c r="K267" s="30">
        <v>0</v>
      </c>
      <c r="L267" s="30">
        <v>0</v>
      </c>
      <c r="M267" s="30">
        <v>0.34</v>
      </c>
      <c r="N267" s="30">
        <v>0.05</v>
      </c>
      <c r="O267" s="31" t="s">
        <v>3</v>
      </c>
      <c r="P267" s="31" t="s">
        <v>3</v>
      </c>
      <c r="Q267" s="31" t="s">
        <v>3</v>
      </c>
      <c r="R267" s="30">
        <v>99.76</v>
      </c>
      <c r="S267" s="3">
        <v>92.366094437367451</v>
      </c>
    </row>
    <row r="268" spans="1:19" ht="14.5" customHeight="1" x14ac:dyDescent="0.35">
      <c r="A268" s="46"/>
      <c r="B268" s="55" t="s">
        <v>304</v>
      </c>
      <c r="C268" s="149" t="s">
        <v>1</v>
      </c>
      <c r="D268" s="2">
        <v>40.909999999999997</v>
      </c>
      <c r="E268" s="30">
        <v>0.1</v>
      </c>
      <c r="F268" s="30">
        <v>7.05</v>
      </c>
      <c r="G268" s="30">
        <v>50.9</v>
      </c>
      <c r="H268" s="30">
        <v>0.1</v>
      </c>
      <c r="I268" s="30">
        <v>0.04</v>
      </c>
      <c r="J268" s="30">
        <v>0.02</v>
      </c>
      <c r="K268" s="30">
        <v>0</v>
      </c>
      <c r="L268" s="30">
        <v>0</v>
      </c>
      <c r="M268" s="30">
        <v>0.35</v>
      </c>
      <c r="N268" s="30">
        <v>0.06</v>
      </c>
      <c r="O268" s="31" t="s">
        <v>3</v>
      </c>
      <c r="P268" s="31" t="s">
        <v>3</v>
      </c>
      <c r="Q268" s="31" t="s">
        <v>3</v>
      </c>
      <c r="R268" s="30">
        <v>99.53</v>
      </c>
      <c r="S268" s="3">
        <v>92.791301303129941</v>
      </c>
    </row>
    <row r="269" spans="1:19" ht="14.5" customHeight="1" x14ac:dyDescent="0.35">
      <c r="A269" s="46"/>
      <c r="B269" s="55" t="s">
        <v>305</v>
      </c>
      <c r="C269" s="149" t="s">
        <v>1</v>
      </c>
      <c r="D269" s="2">
        <v>40.03</v>
      </c>
      <c r="E269" s="30">
        <v>0.4</v>
      </c>
      <c r="F269" s="30">
        <v>7.16</v>
      </c>
      <c r="G269" s="30">
        <v>50.41</v>
      </c>
      <c r="H269" s="30">
        <v>0.1</v>
      </c>
      <c r="I269" s="30">
        <v>0.03</v>
      </c>
      <c r="J269" s="30">
        <v>0.02</v>
      </c>
      <c r="K269" s="30">
        <v>0</v>
      </c>
      <c r="L269" s="30">
        <v>0</v>
      </c>
      <c r="M269" s="30">
        <v>0.33</v>
      </c>
      <c r="N269" s="30">
        <v>0.04</v>
      </c>
      <c r="O269" s="31" t="s">
        <v>3</v>
      </c>
      <c r="P269" s="31" t="s">
        <v>3</v>
      </c>
      <c r="Q269" s="31" t="s">
        <v>3</v>
      </c>
      <c r="R269" s="30">
        <v>98.52</v>
      </c>
      <c r="S269" s="3">
        <v>92.621211600083015</v>
      </c>
    </row>
    <row r="270" spans="1:19" ht="14.5" customHeight="1" x14ac:dyDescent="0.35">
      <c r="A270" s="46"/>
      <c r="B270" s="55" t="s">
        <v>306</v>
      </c>
      <c r="C270" s="149" t="s">
        <v>1</v>
      </c>
      <c r="D270" s="2">
        <v>38.71</v>
      </c>
      <c r="E270" s="30">
        <v>0.02</v>
      </c>
      <c r="F270" s="30">
        <v>7.25</v>
      </c>
      <c r="G270" s="30">
        <v>53.24</v>
      </c>
      <c r="H270" s="30">
        <v>0.1</v>
      </c>
      <c r="I270" s="30">
        <v>0.04</v>
      </c>
      <c r="J270" s="30">
        <v>0.02</v>
      </c>
      <c r="K270" s="30">
        <v>0</v>
      </c>
      <c r="L270" s="30">
        <v>0</v>
      </c>
      <c r="M270" s="30">
        <v>0.32</v>
      </c>
      <c r="N270" s="30">
        <v>0.05</v>
      </c>
      <c r="O270" s="31" t="s">
        <v>3</v>
      </c>
      <c r="P270" s="31" t="s">
        <v>3</v>
      </c>
      <c r="Q270" s="31" t="s">
        <v>3</v>
      </c>
      <c r="R270" s="30">
        <v>99.75</v>
      </c>
      <c r="S270" s="3">
        <v>92.904014577887537</v>
      </c>
    </row>
    <row r="271" spans="1:19" ht="14.5" customHeight="1" x14ac:dyDescent="0.35">
      <c r="A271" s="46"/>
      <c r="B271" s="55" t="s">
        <v>307</v>
      </c>
      <c r="C271" s="149" t="s">
        <v>1</v>
      </c>
      <c r="D271" s="2">
        <v>40.08</v>
      </c>
      <c r="E271" s="30">
        <v>0.01</v>
      </c>
      <c r="F271" s="30">
        <v>7.35</v>
      </c>
      <c r="G271" s="30">
        <v>51.58</v>
      </c>
      <c r="H271" s="30">
        <v>0.13</v>
      </c>
      <c r="I271" s="30">
        <v>0.03</v>
      </c>
      <c r="J271" s="30">
        <v>0.01</v>
      </c>
      <c r="K271" s="30">
        <v>0</v>
      </c>
      <c r="L271" s="30">
        <v>0.01</v>
      </c>
      <c r="M271" s="30">
        <v>0.36</v>
      </c>
      <c r="N271" s="30">
        <v>0.06</v>
      </c>
      <c r="O271" s="31" t="s">
        <v>3</v>
      </c>
      <c r="P271" s="31" t="s">
        <v>3</v>
      </c>
      <c r="Q271" s="31" t="s">
        <v>3</v>
      </c>
      <c r="R271" s="30">
        <v>99.62</v>
      </c>
      <c r="S271" s="3">
        <v>92.598997358471323</v>
      </c>
    </row>
    <row r="272" spans="1:19" ht="14.5" customHeight="1" x14ac:dyDescent="0.35">
      <c r="A272" s="46"/>
      <c r="B272" s="55" t="s">
        <v>308</v>
      </c>
      <c r="C272" s="149" t="s">
        <v>1</v>
      </c>
      <c r="D272" s="2">
        <v>40.58</v>
      </c>
      <c r="E272" s="30">
        <v>0.02</v>
      </c>
      <c r="F272" s="30">
        <v>7.59</v>
      </c>
      <c r="G272" s="30">
        <v>51.23</v>
      </c>
      <c r="H272" s="30">
        <v>0.11</v>
      </c>
      <c r="I272" s="30">
        <v>0.04</v>
      </c>
      <c r="J272" s="30">
        <v>0.03</v>
      </c>
      <c r="K272" s="30">
        <v>0</v>
      </c>
      <c r="L272" s="30">
        <v>0</v>
      </c>
      <c r="M272" s="30">
        <v>0.36</v>
      </c>
      <c r="N272" s="30">
        <v>7.0000000000000007E-2</v>
      </c>
      <c r="O272" s="31" t="s">
        <v>3</v>
      </c>
      <c r="P272" s="31" t="s">
        <v>3</v>
      </c>
      <c r="Q272" s="31" t="s">
        <v>3</v>
      </c>
      <c r="R272" s="30">
        <v>100.03</v>
      </c>
      <c r="S272" s="3">
        <v>92.327665186138347</v>
      </c>
    </row>
    <row r="273" spans="1:19" ht="14.5" customHeight="1" x14ac:dyDescent="0.35">
      <c r="A273" s="46"/>
      <c r="B273" s="55" t="s">
        <v>309</v>
      </c>
      <c r="C273" s="149" t="s">
        <v>1</v>
      </c>
      <c r="D273" s="2">
        <v>40.08</v>
      </c>
      <c r="E273" s="30">
        <v>0.05</v>
      </c>
      <c r="F273" s="30">
        <v>7.6</v>
      </c>
      <c r="G273" s="30">
        <v>50.89</v>
      </c>
      <c r="H273" s="30">
        <v>0.11</v>
      </c>
      <c r="I273" s="30">
        <v>0.04</v>
      </c>
      <c r="J273" s="30">
        <v>0.01</v>
      </c>
      <c r="K273" s="30">
        <v>0</v>
      </c>
      <c r="L273" s="30">
        <v>0</v>
      </c>
      <c r="M273" s="30">
        <v>0.37</v>
      </c>
      <c r="N273" s="30">
        <v>0.06</v>
      </c>
      <c r="O273" s="31" t="s">
        <v>3</v>
      </c>
      <c r="P273" s="31" t="s">
        <v>3</v>
      </c>
      <c r="Q273" s="31" t="s">
        <v>3</v>
      </c>
      <c r="R273" s="30">
        <v>99.21</v>
      </c>
      <c r="S273" s="3">
        <v>92.270978075322645</v>
      </c>
    </row>
    <row r="274" spans="1:19" ht="14.5" customHeight="1" x14ac:dyDescent="0.35">
      <c r="A274" s="46"/>
      <c r="B274" s="55" t="s">
        <v>310</v>
      </c>
      <c r="C274" s="149" t="s">
        <v>1</v>
      </c>
      <c r="D274" s="2">
        <v>40.369999999999997</v>
      </c>
      <c r="E274" s="30">
        <v>0.02</v>
      </c>
      <c r="F274" s="30">
        <v>7.66</v>
      </c>
      <c r="G274" s="30">
        <v>50.72</v>
      </c>
      <c r="H274" s="30">
        <v>0.1</v>
      </c>
      <c r="I274" s="30">
        <v>0.03</v>
      </c>
      <c r="J274" s="30">
        <v>0.01</v>
      </c>
      <c r="K274" s="30">
        <v>0</v>
      </c>
      <c r="L274" s="30">
        <v>0</v>
      </c>
      <c r="M274" s="30">
        <v>0.36</v>
      </c>
      <c r="N274" s="30">
        <v>0.06</v>
      </c>
      <c r="O274" s="31" t="s">
        <v>3</v>
      </c>
      <c r="P274" s="31" t="s">
        <v>3</v>
      </c>
      <c r="Q274" s="31" t="s">
        <v>3</v>
      </c>
      <c r="R274" s="30">
        <v>99.33</v>
      </c>
      <c r="S274" s="3">
        <v>92.190653515240598</v>
      </c>
    </row>
    <row r="275" spans="1:19" ht="14.5" customHeight="1" x14ac:dyDescent="0.35">
      <c r="A275" s="46"/>
      <c r="B275" s="55" t="s">
        <v>311</v>
      </c>
      <c r="C275" s="149" t="s">
        <v>1</v>
      </c>
      <c r="D275" s="2">
        <v>41.32</v>
      </c>
      <c r="E275" s="30">
        <v>0.04</v>
      </c>
      <c r="F275" s="30">
        <v>7.43</v>
      </c>
      <c r="G275" s="30">
        <v>50.07</v>
      </c>
      <c r="H275" s="30">
        <v>0.11</v>
      </c>
      <c r="I275" s="30">
        <v>0.04</v>
      </c>
      <c r="J275" s="30">
        <v>0.03</v>
      </c>
      <c r="K275" s="30">
        <v>0</v>
      </c>
      <c r="L275" s="30">
        <v>0</v>
      </c>
      <c r="M275" s="30">
        <v>0.36</v>
      </c>
      <c r="N275" s="30">
        <v>0.06</v>
      </c>
      <c r="O275" s="31" t="s">
        <v>3</v>
      </c>
      <c r="P275" s="31" t="s">
        <v>3</v>
      </c>
      <c r="Q275" s="31" t="s">
        <v>3</v>
      </c>
      <c r="R275" s="30">
        <v>99.46</v>
      </c>
      <c r="S275" s="3">
        <v>92.316341064448096</v>
      </c>
    </row>
    <row r="276" spans="1:19" ht="14.5" customHeight="1" x14ac:dyDescent="0.35">
      <c r="A276" s="46"/>
      <c r="B276" s="55" t="s">
        <v>312</v>
      </c>
      <c r="C276" s="149" t="s">
        <v>1</v>
      </c>
      <c r="D276" s="2">
        <v>38.72</v>
      </c>
      <c r="E276" s="30">
        <v>0.01</v>
      </c>
      <c r="F276" s="30">
        <v>7.64</v>
      </c>
      <c r="G276" s="30">
        <v>50.78</v>
      </c>
      <c r="H276" s="30">
        <v>0.12</v>
      </c>
      <c r="I276" s="30">
        <v>0.03</v>
      </c>
      <c r="J276" s="30">
        <v>0.01</v>
      </c>
      <c r="K276" s="30">
        <v>0</v>
      </c>
      <c r="L276" s="30">
        <v>0</v>
      </c>
      <c r="M276" s="30">
        <v>0.34</v>
      </c>
      <c r="N276" s="30">
        <v>0.06</v>
      </c>
      <c r="O276" s="31" t="s">
        <v>3</v>
      </c>
      <c r="P276" s="31" t="s">
        <v>3</v>
      </c>
      <c r="Q276" s="31" t="s">
        <v>3</v>
      </c>
      <c r="R276" s="30">
        <v>97.71</v>
      </c>
      <c r="S276" s="3">
        <v>92.217943679094944</v>
      </c>
    </row>
    <row r="277" spans="1:19" ht="14.5" customHeight="1" x14ac:dyDescent="0.35">
      <c r="A277" s="46"/>
      <c r="B277" s="55" t="s">
        <v>313</v>
      </c>
      <c r="C277" s="149" t="s">
        <v>1</v>
      </c>
      <c r="D277" s="2">
        <v>40.57</v>
      </c>
      <c r="E277" s="30">
        <v>0.03</v>
      </c>
      <c r="F277" s="30">
        <v>7.32</v>
      </c>
      <c r="G277" s="30">
        <v>51.43</v>
      </c>
      <c r="H277" s="30">
        <v>0.11</v>
      </c>
      <c r="I277" s="30">
        <v>0.02</v>
      </c>
      <c r="J277" s="30">
        <v>0.02</v>
      </c>
      <c r="K277" s="30">
        <v>0</v>
      </c>
      <c r="L277" s="30">
        <v>0.01</v>
      </c>
      <c r="M277" s="30">
        <v>0.35</v>
      </c>
      <c r="N277" s="30">
        <v>0.08</v>
      </c>
      <c r="O277" s="31" t="s">
        <v>3</v>
      </c>
      <c r="P277" s="31" t="s">
        <v>3</v>
      </c>
      <c r="Q277" s="31" t="s">
        <v>3</v>
      </c>
      <c r="R277" s="30">
        <v>99.94</v>
      </c>
      <c r="S277" s="3">
        <v>92.607064008531808</v>
      </c>
    </row>
    <row r="278" spans="1:19" ht="14.5" customHeight="1" x14ac:dyDescent="0.35">
      <c r="A278" s="46"/>
      <c r="B278" s="55" t="s">
        <v>314</v>
      </c>
      <c r="C278" s="149" t="s">
        <v>1</v>
      </c>
      <c r="D278" s="2">
        <v>40.92</v>
      </c>
      <c r="E278" s="30">
        <v>0.03</v>
      </c>
      <c r="F278" s="30">
        <v>7.3</v>
      </c>
      <c r="G278" s="30">
        <v>50.6</v>
      </c>
      <c r="H278" s="30">
        <v>0.1</v>
      </c>
      <c r="I278" s="30">
        <v>0.03</v>
      </c>
      <c r="J278" s="30">
        <v>0.02</v>
      </c>
      <c r="K278" s="30">
        <v>0</v>
      </c>
      <c r="L278" s="30">
        <v>0</v>
      </c>
      <c r="M278" s="30">
        <v>0.36</v>
      </c>
      <c r="N278" s="30">
        <v>0.06</v>
      </c>
      <c r="O278" s="31" t="s">
        <v>3</v>
      </c>
      <c r="P278" s="31" t="s">
        <v>3</v>
      </c>
      <c r="Q278" s="31" t="s">
        <v>3</v>
      </c>
      <c r="R278" s="30">
        <v>99.42</v>
      </c>
      <c r="S278" s="3">
        <v>92.513868390248859</v>
      </c>
    </row>
    <row r="279" spans="1:19" ht="14.5" customHeight="1" x14ac:dyDescent="0.35">
      <c r="A279" s="46"/>
      <c r="B279" s="55" t="s">
        <v>315</v>
      </c>
      <c r="C279" s="149" t="s">
        <v>1</v>
      </c>
      <c r="D279" s="2">
        <v>41.57</v>
      </c>
      <c r="E279" s="30">
        <v>0.02</v>
      </c>
      <c r="F279" s="30">
        <v>6.68</v>
      </c>
      <c r="G279" s="30">
        <v>50.64</v>
      </c>
      <c r="H279" s="30">
        <v>0.11</v>
      </c>
      <c r="I279" s="30">
        <v>0.01</v>
      </c>
      <c r="J279" s="30">
        <v>0.02</v>
      </c>
      <c r="K279" s="30">
        <v>0</v>
      </c>
      <c r="L279" s="30">
        <v>0</v>
      </c>
      <c r="M279" s="30">
        <v>0.33</v>
      </c>
      <c r="N279" s="30">
        <v>0.03</v>
      </c>
      <c r="O279" s="31" t="s">
        <v>3</v>
      </c>
      <c r="P279" s="31" t="s">
        <v>3</v>
      </c>
      <c r="Q279" s="31" t="s">
        <v>3</v>
      </c>
      <c r="R279" s="30">
        <v>99.41</v>
      </c>
      <c r="S279" s="3">
        <v>93.110913665574131</v>
      </c>
    </row>
    <row r="280" spans="1:19" ht="14.5" customHeight="1" x14ac:dyDescent="0.35">
      <c r="A280" s="46"/>
      <c r="B280" s="55" t="s">
        <v>316</v>
      </c>
      <c r="C280" s="149" t="s">
        <v>1</v>
      </c>
      <c r="D280" s="2">
        <v>40.42</v>
      </c>
      <c r="E280" s="30">
        <v>0.02</v>
      </c>
      <c r="F280" s="30">
        <v>6.56</v>
      </c>
      <c r="G280" s="30">
        <v>50.78</v>
      </c>
      <c r="H280" s="30">
        <v>0.11</v>
      </c>
      <c r="I280" s="30">
        <v>0.01</v>
      </c>
      <c r="J280" s="30">
        <v>0.02</v>
      </c>
      <c r="K280" s="30">
        <v>0</v>
      </c>
      <c r="L280" s="30">
        <v>0.01</v>
      </c>
      <c r="M280" s="30">
        <v>0.32</v>
      </c>
      <c r="N280" s="30">
        <v>0.01</v>
      </c>
      <c r="O280" s="31" t="s">
        <v>3</v>
      </c>
      <c r="P280" s="31" t="s">
        <v>3</v>
      </c>
      <c r="Q280" s="31" t="s">
        <v>3</v>
      </c>
      <c r="R280" s="30">
        <v>98.26</v>
      </c>
      <c r="S280" s="3">
        <v>93.243700150603985</v>
      </c>
    </row>
    <row r="281" spans="1:19" ht="14.5" customHeight="1" x14ac:dyDescent="0.35">
      <c r="A281" s="46"/>
      <c r="B281" s="55" t="s">
        <v>317</v>
      </c>
      <c r="C281" s="149" t="s">
        <v>1</v>
      </c>
      <c r="D281" s="2">
        <v>41.07</v>
      </c>
      <c r="E281" s="30">
        <v>0.01</v>
      </c>
      <c r="F281" s="30">
        <v>6.43</v>
      </c>
      <c r="G281" s="30">
        <v>51.49</v>
      </c>
      <c r="H281" s="30">
        <v>0.09</v>
      </c>
      <c r="I281" s="30">
        <v>0.01</v>
      </c>
      <c r="J281" s="30">
        <v>0.02</v>
      </c>
      <c r="K281" s="30">
        <v>0</v>
      </c>
      <c r="L281" s="30">
        <v>0</v>
      </c>
      <c r="M281" s="30">
        <v>0.33</v>
      </c>
      <c r="N281" s="30">
        <v>0.02</v>
      </c>
      <c r="O281" s="31" t="s">
        <v>3</v>
      </c>
      <c r="P281" s="31" t="s">
        <v>3</v>
      </c>
      <c r="Q281" s="31" t="s">
        <v>3</v>
      </c>
      <c r="R281" s="30">
        <v>99.47</v>
      </c>
      <c r="S281" s="3">
        <v>93.454165530451959</v>
      </c>
    </row>
    <row r="282" spans="1:19" ht="14.5" customHeight="1" x14ac:dyDescent="0.35">
      <c r="A282" s="46"/>
      <c r="B282" s="55" t="s">
        <v>318</v>
      </c>
      <c r="C282" s="149" t="s">
        <v>1</v>
      </c>
      <c r="D282" s="2">
        <v>40.82</v>
      </c>
      <c r="E282" s="30">
        <v>0.04</v>
      </c>
      <c r="F282" s="30">
        <v>6.68</v>
      </c>
      <c r="G282" s="30">
        <v>51.19</v>
      </c>
      <c r="H282" s="30">
        <v>0.09</v>
      </c>
      <c r="I282" s="30">
        <v>0.01</v>
      </c>
      <c r="J282" s="30">
        <v>0.02</v>
      </c>
      <c r="K282" s="30">
        <v>0</v>
      </c>
      <c r="L282" s="30">
        <v>0</v>
      </c>
      <c r="M282" s="30">
        <v>0.33</v>
      </c>
      <c r="N282" s="30">
        <v>0.04</v>
      </c>
      <c r="O282" s="31" t="s">
        <v>3</v>
      </c>
      <c r="P282" s="31" t="s">
        <v>3</v>
      </c>
      <c r="Q282" s="31" t="s">
        <v>3</v>
      </c>
      <c r="R282" s="30">
        <v>99.22</v>
      </c>
      <c r="S282" s="3">
        <v>93.179883844405879</v>
      </c>
    </row>
    <row r="283" spans="1:19" ht="14.5" customHeight="1" x14ac:dyDescent="0.35">
      <c r="A283" s="46"/>
      <c r="B283" s="55" t="s">
        <v>319</v>
      </c>
      <c r="C283" s="149" t="s">
        <v>1</v>
      </c>
      <c r="D283" s="2">
        <v>40.67</v>
      </c>
      <c r="E283" s="30">
        <v>0.03</v>
      </c>
      <c r="F283" s="30">
        <v>6.37</v>
      </c>
      <c r="G283" s="30">
        <v>51.94</v>
      </c>
      <c r="H283" s="30">
        <v>0.1</v>
      </c>
      <c r="I283" s="30">
        <v>0</v>
      </c>
      <c r="J283" s="30">
        <v>0.02</v>
      </c>
      <c r="K283" s="30">
        <v>0.01</v>
      </c>
      <c r="L283" s="30">
        <v>0</v>
      </c>
      <c r="M283" s="30">
        <v>0.33</v>
      </c>
      <c r="N283" s="30">
        <v>0.03</v>
      </c>
      <c r="O283" s="31" t="s">
        <v>3</v>
      </c>
      <c r="P283" s="31" t="s">
        <v>3</v>
      </c>
      <c r="Q283" s="31" t="s">
        <v>3</v>
      </c>
      <c r="R283" s="30">
        <v>99.5</v>
      </c>
      <c r="S283" s="3">
        <v>93.563882063882048</v>
      </c>
    </row>
    <row r="284" spans="1:19" ht="14.5" customHeight="1" x14ac:dyDescent="0.35">
      <c r="A284" s="46"/>
      <c r="B284" s="55" t="s">
        <v>320</v>
      </c>
      <c r="C284" s="149" t="s">
        <v>1</v>
      </c>
      <c r="D284" s="2">
        <v>41</v>
      </c>
      <c r="E284" s="30">
        <v>0.01</v>
      </c>
      <c r="F284" s="30">
        <v>6.54</v>
      </c>
      <c r="G284" s="30">
        <v>51.36</v>
      </c>
      <c r="H284" s="30">
        <v>0.1</v>
      </c>
      <c r="I284" s="30">
        <v>0.01</v>
      </c>
      <c r="J284" s="30">
        <v>0.01</v>
      </c>
      <c r="K284" s="30">
        <v>0</v>
      </c>
      <c r="L284" s="30">
        <v>0</v>
      </c>
      <c r="M284" s="30">
        <v>0.32</v>
      </c>
      <c r="N284" s="30">
        <v>0.02</v>
      </c>
      <c r="O284" s="31" t="s">
        <v>3</v>
      </c>
      <c r="P284" s="31" t="s">
        <v>3</v>
      </c>
      <c r="Q284" s="31" t="s">
        <v>3</v>
      </c>
      <c r="R284" s="30">
        <v>99.37</v>
      </c>
      <c r="S284" s="3">
        <v>93.333920113875905</v>
      </c>
    </row>
    <row r="285" spans="1:19" ht="14.5" customHeight="1" x14ac:dyDescent="0.35">
      <c r="A285" s="46"/>
      <c r="B285" s="55" t="s">
        <v>321</v>
      </c>
      <c r="C285" s="149" t="s">
        <v>1</v>
      </c>
      <c r="D285" s="2">
        <v>41.06</v>
      </c>
      <c r="E285" s="30">
        <v>0.01</v>
      </c>
      <c r="F285" s="30">
        <v>6.56</v>
      </c>
      <c r="G285" s="30">
        <v>51.14</v>
      </c>
      <c r="H285" s="30">
        <v>0.1</v>
      </c>
      <c r="I285" s="30">
        <v>0.01</v>
      </c>
      <c r="J285" s="30">
        <v>0.01</v>
      </c>
      <c r="K285" s="30">
        <v>0</v>
      </c>
      <c r="L285" s="30">
        <v>0.01</v>
      </c>
      <c r="M285" s="30">
        <v>0.33</v>
      </c>
      <c r="N285" s="30">
        <v>0.03</v>
      </c>
      <c r="O285" s="31" t="s">
        <v>3</v>
      </c>
      <c r="P285" s="31" t="s">
        <v>3</v>
      </c>
      <c r="Q285" s="31" t="s">
        <v>3</v>
      </c>
      <c r="R285" s="30">
        <v>99.26</v>
      </c>
      <c r="S285" s="3">
        <v>93.288068859953228</v>
      </c>
    </row>
    <row r="286" spans="1:19" ht="14.5" customHeight="1" x14ac:dyDescent="0.35">
      <c r="A286" s="46"/>
      <c r="B286" s="55" t="s">
        <v>322</v>
      </c>
      <c r="C286" s="149" t="s">
        <v>1</v>
      </c>
      <c r="D286" s="2">
        <v>42.4</v>
      </c>
      <c r="E286" s="30">
        <v>0.03</v>
      </c>
      <c r="F286" s="30">
        <v>6.64</v>
      </c>
      <c r="G286" s="30">
        <v>49.8</v>
      </c>
      <c r="H286" s="30">
        <v>0.09</v>
      </c>
      <c r="I286" s="30">
        <v>0.01</v>
      </c>
      <c r="J286" s="30">
        <v>0.02</v>
      </c>
      <c r="K286" s="30">
        <v>0</v>
      </c>
      <c r="L286" s="30">
        <v>0</v>
      </c>
      <c r="M286" s="30">
        <v>0.31</v>
      </c>
      <c r="N286" s="30">
        <v>0.03</v>
      </c>
      <c r="O286" s="31" t="s">
        <v>3</v>
      </c>
      <c r="P286" s="31" t="s">
        <v>3</v>
      </c>
      <c r="Q286" s="31" t="s">
        <v>3</v>
      </c>
      <c r="R286" s="30">
        <v>99.33</v>
      </c>
      <c r="S286" s="3">
        <v>93.04182673630595</v>
      </c>
    </row>
    <row r="287" spans="1:19" ht="14.5" customHeight="1" x14ac:dyDescent="0.35">
      <c r="A287" s="46"/>
      <c r="B287" s="55" t="s">
        <v>323</v>
      </c>
      <c r="C287" s="149" t="s">
        <v>1</v>
      </c>
      <c r="D287" s="2">
        <v>40.700000000000003</v>
      </c>
      <c r="E287" s="30">
        <v>0.01</v>
      </c>
      <c r="F287" s="30">
        <v>6.77</v>
      </c>
      <c r="G287" s="30">
        <v>51.45</v>
      </c>
      <c r="H287" s="30">
        <v>0.1</v>
      </c>
      <c r="I287" s="30">
        <v>0.01</v>
      </c>
      <c r="J287" s="30">
        <v>0.02</v>
      </c>
      <c r="K287" s="30">
        <v>0</v>
      </c>
      <c r="L287" s="30">
        <v>0</v>
      </c>
      <c r="M287" s="30">
        <v>0.31</v>
      </c>
      <c r="N287" s="30">
        <v>0.04</v>
      </c>
      <c r="O287" s="31" t="s">
        <v>3</v>
      </c>
      <c r="P287" s="31" t="s">
        <v>3</v>
      </c>
      <c r="Q287" s="31" t="s">
        <v>3</v>
      </c>
      <c r="R287" s="30">
        <v>99.41</v>
      </c>
      <c r="S287" s="3">
        <v>93.126840354617769</v>
      </c>
    </row>
    <row r="288" spans="1:19" ht="14.5" customHeight="1" x14ac:dyDescent="0.35">
      <c r="A288" s="46"/>
      <c r="B288" s="55" t="s">
        <v>324</v>
      </c>
      <c r="C288" s="149" t="s">
        <v>1</v>
      </c>
      <c r="D288" s="2">
        <v>41.43</v>
      </c>
      <c r="E288" s="30">
        <v>0.02</v>
      </c>
      <c r="F288" s="30">
        <v>6.64</v>
      </c>
      <c r="G288" s="30">
        <v>53.43</v>
      </c>
      <c r="H288" s="30">
        <v>0.1</v>
      </c>
      <c r="I288" s="30">
        <v>0.02</v>
      </c>
      <c r="J288" s="30">
        <v>0.01</v>
      </c>
      <c r="K288" s="30">
        <v>0</v>
      </c>
      <c r="L288" s="30">
        <v>0</v>
      </c>
      <c r="M288" s="30">
        <v>0.31</v>
      </c>
      <c r="N288" s="30">
        <v>0.03</v>
      </c>
      <c r="O288" s="31" t="s">
        <v>3</v>
      </c>
      <c r="P288" s="31" t="s">
        <v>3</v>
      </c>
      <c r="Q288" s="31" t="s">
        <v>3</v>
      </c>
      <c r="R288" s="30">
        <v>101.99</v>
      </c>
      <c r="S288" s="3">
        <v>93.483756084048906</v>
      </c>
    </row>
    <row r="289" spans="1:19" ht="14.5" customHeight="1" x14ac:dyDescent="0.35">
      <c r="A289" s="46"/>
      <c r="B289" s="55" t="s">
        <v>325</v>
      </c>
      <c r="C289" s="149" t="s">
        <v>1</v>
      </c>
      <c r="D289" s="2">
        <v>40.92</v>
      </c>
      <c r="E289" s="30">
        <v>0</v>
      </c>
      <c r="F289" s="30">
        <v>6.68</v>
      </c>
      <c r="G289" s="30">
        <v>50.64</v>
      </c>
      <c r="H289" s="30">
        <v>0.09</v>
      </c>
      <c r="I289" s="30">
        <v>0.01</v>
      </c>
      <c r="J289" s="30">
        <v>0.02</v>
      </c>
      <c r="K289" s="30">
        <v>0</v>
      </c>
      <c r="L289" s="30">
        <v>0</v>
      </c>
      <c r="M289" s="30">
        <v>0.32</v>
      </c>
      <c r="N289" s="30">
        <v>0.03</v>
      </c>
      <c r="O289" s="31" t="s">
        <v>3</v>
      </c>
      <c r="P289" s="31" t="s">
        <v>3</v>
      </c>
      <c r="Q289" s="31" t="s">
        <v>3</v>
      </c>
      <c r="R289" s="30">
        <v>98.71</v>
      </c>
      <c r="S289" s="3">
        <v>93.110913665574131</v>
      </c>
    </row>
    <row r="290" spans="1:19" ht="14.5" customHeight="1" x14ac:dyDescent="0.35">
      <c r="A290" s="46"/>
      <c r="B290" s="55" t="s">
        <v>326</v>
      </c>
      <c r="C290" s="149" t="s">
        <v>1</v>
      </c>
      <c r="D290" s="2">
        <v>40.18</v>
      </c>
      <c r="E290" s="30">
        <v>0</v>
      </c>
      <c r="F290" s="30">
        <v>6.71</v>
      </c>
      <c r="G290" s="30">
        <v>51.14</v>
      </c>
      <c r="H290" s="30">
        <v>0.09</v>
      </c>
      <c r="I290" s="30">
        <v>0.02</v>
      </c>
      <c r="J290" s="30">
        <v>0.01</v>
      </c>
      <c r="K290" s="30">
        <v>0</v>
      </c>
      <c r="L290" s="30">
        <v>0.01</v>
      </c>
      <c r="M290" s="30">
        <v>0.34</v>
      </c>
      <c r="N290" s="30">
        <v>0.04</v>
      </c>
      <c r="O290" s="31" t="s">
        <v>3</v>
      </c>
      <c r="P290" s="31" t="s">
        <v>3</v>
      </c>
      <c r="Q290" s="31" t="s">
        <v>3</v>
      </c>
      <c r="R290" s="30">
        <v>98.54</v>
      </c>
      <c r="S290" s="3">
        <v>93.145115292908017</v>
      </c>
    </row>
    <row r="291" spans="1:19" ht="14.5" customHeight="1" x14ac:dyDescent="0.35">
      <c r="A291" s="46"/>
      <c r="B291" s="55" t="s">
        <v>327</v>
      </c>
      <c r="C291" s="149" t="s">
        <v>1</v>
      </c>
      <c r="D291" s="2">
        <v>41.24</v>
      </c>
      <c r="E291" s="30">
        <v>0.01</v>
      </c>
      <c r="F291" s="30">
        <v>5.65</v>
      </c>
      <c r="G291" s="30">
        <v>52.41</v>
      </c>
      <c r="H291" s="30">
        <v>0.08</v>
      </c>
      <c r="I291" s="30">
        <v>0.02</v>
      </c>
      <c r="J291" s="30">
        <v>0.02</v>
      </c>
      <c r="K291" s="30">
        <v>0</v>
      </c>
      <c r="L291" s="30">
        <v>0.01</v>
      </c>
      <c r="M291" s="30">
        <v>0.34</v>
      </c>
      <c r="N291" s="30">
        <v>0.06</v>
      </c>
      <c r="O291" s="31" t="s">
        <v>3</v>
      </c>
      <c r="P291" s="31" t="s">
        <v>3</v>
      </c>
      <c r="Q291" s="31" t="s">
        <v>3</v>
      </c>
      <c r="R291" s="30">
        <v>99.84</v>
      </c>
      <c r="S291" s="3">
        <v>94.298150664598069</v>
      </c>
    </row>
    <row r="292" spans="1:19" ht="14.5" customHeight="1" x14ac:dyDescent="0.35">
      <c r="A292" s="46"/>
      <c r="B292" s="55" t="s">
        <v>328</v>
      </c>
      <c r="C292" s="149" t="s">
        <v>1</v>
      </c>
      <c r="D292" s="2">
        <v>40.92</v>
      </c>
      <c r="E292" s="30">
        <v>0.01</v>
      </c>
      <c r="F292" s="30">
        <v>6.03</v>
      </c>
      <c r="G292" s="30">
        <v>51.61</v>
      </c>
      <c r="H292" s="30">
        <v>0.08</v>
      </c>
      <c r="I292" s="30">
        <v>0.02</v>
      </c>
      <c r="J292" s="30">
        <v>0.02</v>
      </c>
      <c r="K292" s="30">
        <v>0</v>
      </c>
      <c r="L292" s="30">
        <v>0.01</v>
      </c>
      <c r="M292" s="30">
        <v>0.31</v>
      </c>
      <c r="N292" s="30">
        <v>0.1</v>
      </c>
      <c r="O292" s="31" t="s">
        <v>3</v>
      </c>
      <c r="P292" s="31" t="s">
        <v>3</v>
      </c>
      <c r="Q292" s="31" t="s">
        <v>3</v>
      </c>
      <c r="R292" s="30">
        <v>99.11</v>
      </c>
      <c r="S292" s="3">
        <v>93.849722393584216</v>
      </c>
    </row>
    <row r="293" spans="1:19" ht="14.5" customHeight="1" x14ac:dyDescent="0.35">
      <c r="A293" s="46"/>
      <c r="B293" s="55" t="s">
        <v>329</v>
      </c>
      <c r="C293" s="149" t="s">
        <v>1</v>
      </c>
      <c r="D293" s="2">
        <v>41.04</v>
      </c>
      <c r="E293" s="30">
        <v>0.17</v>
      </c>
      <c r="F293" s="30">
        <v>6.17</v>
      </c>
      <c r="G293" s="30">
        <v>51.43</v>
      </c>
      <c r="H293" s="30">
        <v>0.08</v>
      </c>
      <c r="I293" s="30">
        <v>0.02</v>
      </c>
      <c r="J293" s="30">
        <v>0.02</v>
      </c>
      <c r="K293" s="30">
        <v>0</v>
      </c>
      <c r="L293" s="30">
        <v>0</v>
      </c>
      <c r="M293" s="30">
        <v>0.31</v>
      </c>
      <c r="N293" s="30">
        <v>0.09</v>
      </c>
      <c r="O293" s="31" t="s">
        <v>3</v>
      </c>
      <c r="P293" s="31" t="s">
        <v>3</v>
      </c>
      <c r="Q293" s="31" t="s">
        <v>3</v>
      </c>
      <c r="R293" s="30">
        <v>99.33</v>
      </c>
      <c r="S293" s="3">
        <v>93.695296009923183</v>
      </c>
    </row>
    <row r="294" spans="1:19" ht="14.5" customHeight="1" x14ac:dyDescent="0.35">
      <c r="A294" s="46"/>
      <c r="B294" s="55" t="s">
        <v>330</v>
      </c>
      <c r="C294" s="149" t="s">
        <v>1</v>
      </c>
      <c r="D294" s="2">
        <v>41.06</v>
      </c>
      <c r="E294" s="30">
        <v>0.05</v>
      </c>
      <c r="F294" s="30">
        <v>6.09</v>
      </c>
      <c r="G294" s="30">
        <v>51.92</v>
      </c>
      <c r="H294" s="30">
        <v>0.09</v>
      </c>
      <c r="I294" s="30">
        <v>0.02</v>
      </c>
      <c r="J294" s="30">
        <v>0.02</v>
      </c>
      <c r="K294" s="30">
        <v>0</v>
      </c>
      <c r="L294" s="30">
        <v>0.01</v>
      </c>
      <c r="M294" s="30">
        <v>0.32</v>
      </c>
      <c r="N294" s="30">
        <v>0.09</v>
      </c>
      <c r="O294" s="31" t="s">
        <v>3</v>
      </c>
      <c r="P294" s="31" t="s">
        <v>3</v>
      </c>
      <c r="Q294" s="31" t="s">
        <v>3</v>
      </c>
      <c r="R294" s="30">
        <v>99.67</v>
      </c>
      <c r="S294" s="3">
        <v>93.827100875051784</v>
      </c>
    </row>
    <row r="295" spans="1:19" ht="14.5" customHeight="1" x14ac:dyDescent="0.35">
      <c r="A295" s="46"/>
      <c r="B295" s="55" t="s">
        <v>331</v>
      </c>
      <c r="C295" s="149" t="s">
        <v>1</v>
      </c>
      <c r="D295" s="2">
        <v>40.9</v>
      </c>
      <c r="E295" s="30">
        <v>0.02</v>
      </c>
      <c r="F295" s="30">
        <v>7.24</v>
      </c>
      <c r="G295" s="30">
        <v>50.8</v>
      </c>
      <c r="H295" s="30">
        <v>0.11</v>
      </c>
      <c r="I295" s="30">
        <v>0.02</v>
      </c>
      <c r="J295" s="30">
        <v>0.02</v>
      </c>
      <c r="K295" s="30">
        <v>0</v>
      </c>
      <c r="L295" s="30">
        <v>0.01</v>
      </c>
      <c r="M295" s="30">
        <v>0.33</v>
      </c>
      <c r="N295" s="30">
        <v>0.06</v>
      </c>
      <c r="O295" s="31" t="s">
        <v>3</v>
      </c>
      <c r="P295" s="31" t="s">
        <v>3</v>
      </c>
      <c r="Q295" s="31" t="s">
        <v>3</v>
      </c>
      <c r="R295" s="30">
        <v>99.51</v>
      </c>
      <c r="S295" s="3">
        <v>92.597910776730757</v>
      </c>
    </row>
    <row r="296" spans="1:19" ht="14.5" customHeight="1" x14ac:dyDescent="0.35">
      <c r="A296" s="46"/>
      <c r="B296" s="55" t="s">
        <v>332</v>
      </c>
      <c r="C296" s="149" t="s">
        <v>9</v>
      </c>
      <c r="D296" s="2">
        <v>41.09</v>
      </c>
      <c r="E296" s="30">
        <v>0.02</v>
      </c>
      <c r="F296" s="30">
        <v>7.11</v>
      </c>
      <c r="G296" s="30">
        <v>50.93</v>
      </c>
      <c r="H296" s="30">
        <v>0.09</v>
      </c>
      <c r="I296" s="30">
        <v>0.02</v>
      </c>
      <c r="J296" s="30">
        <v>0.02</v>
      </c>
      <c r="K296" s="30">
        <v>0.01</v>
      </c>
      <c r="L296" s="30">
        <v>0</v>
      </c>
      <c r="M296" s="30">
        <v>0.35</v>
      </c>
      <c r="N296" s="30">
        <v>0.04</v>
      </c>
      <c r="O296" s="31" t="s">
        <v>3</v>
      </c>
      <c r="P296" s="31" t="s">
        <v>3</v>
      </c>
      <c r="Q296" s="31" t="s">
        <v>3</v>
      </c>
      <c r="R296" s="30">
        <v>99.68</v>
      </c>
      <c r="S296" s="3">
        <v>92.73837713437662</v>
      </c>
    </row>
    <row r="297" spans="1:19" ht="14.5" customHeight="1" x14ac:dyDescent="0.35">
      <c r="A297" s="46"/>
      <c r="B297" s="55" t="s">
        <v>333</v>
      </c>
      <c r="C297" s="149" t="s">
        <v>9</v>
      </c>
      <c r="D297" s="2">
        <v>41.18</v>
      </c>
      <c r="E297" s="30">
        <v>0.05</v>
      </c>
      <c r="F297" s="30">
        <v>7.03</v>
      </c>
      <c r="G297" s="30">
        <v>50.59</v>
      </c>
      <c r="H297" s="30">
        <v>0.11</v>
      </c>
      <c r="I297" s="30">
        <v>0.02</v>
      </c>
      <c r="J297" s="30">
        <v>0.02</v>
      </c>
      <c r="K297" s="30">
        <v>0.01</v>
      </c>
      <c r="L297" s="30">
        <v>0</v>
      </c>
      <c r="M297" s="30">
        <v>0.35</v>
      </c>
      <c r="N297" s="30">
        <v>0.05</v>
      </c>
      <c r="O297" s="31" t="s">
        <v>3</v>
      </c>
      <c r="P297" s="31" t="s">
        <v>3</v>
      </c>
      <c r="Q297" s="31" t="s">
        <v>3</v>
      </c>
      <c r="R297" s="30">
        <v>99.41</v>
      </c>
      <c r="S297" s="3">
        <v>92.769410345386873</v>
      </c>
    </row>
    <row r="298" spans="1:19" ht="14.5" customHeight="1" x14ac:dyDescent="0.35">
      <c r="A298" s="46"/>
      <c r="B298" s="57">
        <v>13537</v>
      </c>
      <c r="C298" s="149" t="s">
        <v>1</v>
      </c>
      <c r="D298" s="2">
        <v>41.8</v>
      </c>
      <c r="E298" s="30">
        <v>0.01</v>
      </c>
      <c r="F298" s="30">
        <v>7.38</v>
      </c>
      <c r="G298" s="30">
        <v>49.84</v>
      </c>
      <c r="H298" s="30">
        <v>0.14000000000000001</v>
      </c>
      <c r="I298" s="30">
        <v>0.03</v>
      </c>
      <c r="J298" s="30">
        <v>0.02</v>
      </c>
      <c r="K298" s="30">
        <v>0</v>
      </c>
      <c r="L298" s="30">
        <v>0.01</v>
      </c>
      <c r="M298" s="30">
        <v>0.34</v>
      </c>
      <c r="N298" s="30">
        <v>0.06</v>
      </c>
      <c r="O298" s="31" t="s">
        <v>3</v>
      </c>
      <c r="P298" s="31" t="s">
        <v>3</v>
      </c>
      <c r="Q298" s="31" t="s">
        <v>3</v>
      </c>
      <c r="R298" s="30">
        <v>99.63</v>
      </c>
      <c r="S298" s="3">
        <v>92.331564055241074</v>
      </c>
    </row>
    <row r="299" spans="1:19" ht="14.5" customHeight="1" x14ac:dyDescent="0.35">
      <c r="A299" s="46"/>
      <c r="B299" s="55" t="s">
        <v>334</v>
      </c>
      <c r="C299" s="149" t="s">
        <v>1</v>
      </c>
      <c r="D299" s="2">
        <v>41.32</v>
      </c>
      <c r="E299" s="30">
        <v>0.01</v>
      </c>
      <c r="F299" s="30">
        <v>7.68</v>
      </c>
      <c r="G299" s="30">
        <v>51.54</v>
      </c>
      <c r="H299" s="30">
        <v>0.11</v>
      </c>
      <c r="I299" s="30">
        <v>0.05</v>
      </c>
      <c r="J299" s="30">
        <v>0.01</v>
      </c>
      <c r="K299" s="30">
        <v>0</v>
      </c>
      <c r="L299" s="30">
        <v>0</v>
      </c>
      <c r="M299" s="30">
        <v>0.36</v>
      </c>
      <c r="N299" s="30">
        <v>0.05</v>
      </c>
      <c r="O299" s="31" t="s">
        <v>3</v>
      </c>
      <c r="P299" s="31" t="s">
        <v>3</v>
      </c>
      <c r="Q299" s="31" t="s">
        <v>3</v>
      </c>
      <c r="R299" s="30">
        <v>101.13</v>
      </c>
      <c r="S299" s="3">
        <v>92.286798783747301</v>
      </c>
    </row>
    <row r="300" spans="1:19" ht="14.5" customHeight="1" x14ac:dyDescent="0.35">
      <c r="A300" s="46"/>
      <c r="B300" s="55" t="s">
        <v>335</v>
      </c>
      <c r="C300" s="149" t="s">
        <v>1</v>
      </c>
      <c r="D300" s="2">
        <v>42.7</v>
      </c>
      <c r="E300" s="30">
        <v>0.02</v>
      </c>
      <c r="F300" s="30">
        <v>7.54</v>
      </c>
      <c r="G300" s="30">
        <v>51.01</v>
      </c>
      <c r="H300" s="30">
        <v>0.11</v>
      </c>
      <c r="I300" s="30">
        <v>0.05</v>
      </c>
      <c r="J300" s="30">
        <v>0.01</v>
      </c>
      <c r="K300" s="30">
        <v>0</v>
      </c>
      <c r="L300" s="30">
        <v>0.01</v>
      </c>
      <c r="M300" s="30">
        <v>0.33</v>
      </c>
      <c r="N300" s="30">
        <v>0.05</v>
      </c>
      <c r="O300" s="31" t="s">
        <v>3</v>
      </c>
      <c r="P300" s="31" t="s">
        <v>3</v>
      </c>
      <c r="Q300" s="31" t="s">
        <v>3</v>
      </c>
      <c r="R300" s="30">
        <v>101.83</v>
      </c>
      <c r="S300" s="3">
        <v>92.343982843740903</v>
      </c>
    </row>
    <row r="301" spans="1:19" ht="14.5" customHeight="1" x14ac:dyDescent="0.35">
      <c r="A301" s="46"/>
      <c r="B301" s="55" t="s">
        <v>336</v>
      </c>
      <c r="C301" s="149" t="s">
        <v>1</v>
      </c>
      <c r="D301" s="2">
        <v>39.24</v>
      </c>
      <c r="E301" s="30">
        <v>0.01</v>
      </c>
      <c r="F301" s="30">
        <v>7.6</v>
      </c>
      <c r="G301" s="30">
        <v>51.11</v>
      </c>
      <c r="H301" s="30">
        <v>0.11</v>
      </c>
      <c r="I301" s="30">
        <v>0.04</v>
      </c>
      <c r="J301" s="30">
        <v>0.01</v>
      </c>
      <c r="K301" s="30">
        <v>0</v>
      </c>
      <c r="L301" s="30">
        <v>0</v>
      </c>
      <c r="M301" s="30">
        <v>0.36</v>
      </c>
      <c r="N301" s="30">
        <v>0.05</v>
      </c>
      <c r="O301" s="31" t="s">
        <v>3</v>
      </c>
      <c r="P301" s="31" t="s">
        <v>3</v>
      </c>
      <c r="Q301" s="31" t="s">
        <v>3</v>
      </c>
      <c r="R301" s="30">
        <v>98.53</v>
      </c>
      <c r="S301" s="3">
        <v>92.301686035822001</v>
      </c>
    </row>
    <row r="302" spans="1:19" ht="14.5" customHeight="1" x14ac:dyDescent="0.35">
      <c r="A302" s="46"/>
      <c r="B302" s="55" t="s">
        <v>337</v>
      </c>
      <c r="C302" s="149" t="s">
        <v>1</v>
      </c>
      <c r="D302" s="2">
        <v>40.43</v>
      </c>
      <c r="E302" s="30">
        <v>0.1</v>
      </c>
      <c r="F302" s="30">
        <v>7.69</v>
      </c>
      <c r="G302" s="30">
        <v>51.33</v>
      </c>
      <c r="H302" s="30">
        <v>0.11</v>
      </c>
      <c r="I302" s="30">
        <v>0.02</v>
      </c>
      <c r="J302" s="30">
        <v>0.01</v>
      </c>
      <c r="K302" s="30">
        <v>0</v>
      </c>
      <c r="L302" s="30">
        <v>0</v>
      </c>
      <c r="M302" s="30">
        <v>0.37</v>
      </c>
      <c r="N302" s="30">
        <v>0.03</v>
      </c>
      <c r="O302" s="31" t="s">
        <v>3</v>
      </c>
      <c r="P302" s="31" t="s">
        <v>3</v>
      </c>
      <c r="Q302" s="31" t="s">
        <v>3</v>
      </c>
      <c r="R302" s="30">
        <v>100.09</v>
      </c>
      <c r="S302" s="3">
        <v>92.248386211243599</v>
      </c>
    </row>
    <row r="303" spans="1:19" ht="14.5" customHeight="1" x14ac:dyDescent="0.35">
      <c r="A303" s="46"/>
      <c r="B303" s="55" t="s">
        <v>338</v>
      </c>
      <c r="C303" s="149" t="s">
        <v>1</v>
      </c>
      <c r="D303" s="2">
        <v>41.22</v>
      </c>
      <c r="E303" s="30">
        <v>0.01</v>
      </c>
      <c r="F303" s="30">
        <v>7.77</v>
      </c>
      <c r="G303" s="30">
        <v>50.99</v>
      </c>
      <c r="H303" s="30">
        <v>0.1</v>
      </c>
      <c r="I303" s="30">
        <v>0.04</v>
      </c>
      <c r="J303" s="30">
        <v>0.01</v>
      </c>
      <c r="K303" s="30">
        <v>0</v>
      </c>
      <c r="L303" s="30">
        <v>0</v>
      </c>
      <c r="M303" s="30">
        <v>0.36</v>
      </c>
      <c r="N303" s="30">
        <v>7.0000000000000007E-2</v>
      </c>
      <c r="O303" s="31" t="s">
        <v>3</v>
      </c>
      <c r="P303" s="31" t="s">
        <v>3</v>
      </c>
      <c r="Q303" s="31" t="s">
        <v>3</v>
      </c>
      <c r="R303" s="30">
        <v>100.57</v>
      </c>
      <c r="S303" s="3">
        <v>92.125981875960662</v>
      </c>
    </row>
    <row r="304" spans="1:19" ht="14.5" customHeight="1" x14ac:dyDescent="0.35">
      <c r="A304" s="46"/>
      <c r="B304" s="55" t="s">
        <v>339</v>
      </c>
      <c r="C304" s="149" t="s">
        <v>1</v>
      </c>
      <c r="D304" s="2">
        <v>41.45</v>
      </c>
      <c r="E304" s="30">
        <v>0</v>
      </c>
      <c r="F304" s="30">
        <v>7.75</v>
      </c>
      <c r="G304" s="30">
        <v>50.86</v>
      </c>
      <c r="H304" s="30">
        <v>0.11</v>
      </c>
      <c r="I304" s="30">
        <v>0.03</v>
      </c>
      <c r="J304" s="30">
        <v>0.01</v>
      </c>
      <c r="K304" s="30">
        <v>0</v>
      </c>
      <c r="L304" s="30">
        <v>0</v>
      </c>
      <c r="M304" s="30">
        <v>0.36</v>
      </c>
      <c r="N304" s="30">
        <v>0.03</v>
      </c>
      <c r="O304" s="31" t="s">
        <v>3</v>
      </c>
      <c r="P304" s="31" t="s">
        <v>3</v>
      </c>
      <c r="Q304" s="31" t="s">
        <v>3</v>
      </c>
      <c r="R304" s="30">
        <v>100.6</v>
      </c>
      <c r="S304" s="3">
        <v>92.126159930782308</v>
      </c>
    </row>
    <row r="305" spans="1:19" ht="14.5" customHeight="1" x14ac:dyDescent="0.35">
      <c r="A305" s="46"/>
      <c r="B305" s="55" t="s">
        <v>340</v>
      </c>
      <c r="C305" s="149" t="s">
        <v>1</v>
      </c>
      <c r="D305" s="2">
        <v>41.58</v>
      </c>
      <c r="E305" s="30">
        <v>0</v>
      </c>
      <c r="F305" s="30">
        <v>7.71</v>
      </c>
      <c r="G305" s="30">
        <v>52.17</v>
      </c>
      <c r="H305" s="30">
        <v>0.11</v>
      </c>
      <c r="I305" s="30">
        <v>0.02</v>
      </c>
      <c r="J305" s="30">
        <v>0.02</v>
      </c>
      <c r="K305" s="30">
        <v>0</v>
      </c>
      <c r="L305" s="30">
        <v>0</v>
      </c>
      <c r="M305" s="30">
        <v>0.36</v>
      </c>
      <c r="N305" s="30">
        <v>0.03</v>
      </c>
      <c r="O305" s="31" t="s">
        <v>3</v>
      </c>
      <c r="P305" s="31" t="s">
        <v>3</v>
      </c>
      <c r="Q305" s="31" t="s">
        <v>3</v>
      </c>
      <c r="R305" s="30">
        <v>102</v>
      </c>
      <c r="S305" s="3">
        <v>92.345325442475016</v>
      </c>
    </row>
    <row r="306" spans="1:19" ht="14.5" customHeight="1" x14ac:dyDescent="0.35">
      <c r="A306" s="46"/>
      <c r="B306" s="55" t="s">
        <v>341</v>
      </c>
      <c r="C306" s="149" t="s">
        <v>1</v>
      </c>
      <c r="D306" s="2">
        <v>40.83</v>
      </c>
      <c r="E306" s="30">
        <v>0.01</v>
      </c>
      <c r="F306" s="30">
        <v>7.73</v>
      </c>
      <c r="G306" s="30">
        <v>50.3</v>
      </c>
      <c r="H306" s="30">
        <v>0.11</v>
      </c>
      <c r="I306" s="30">
        <v>0.04</v>
      </c>
      <c r="J306" s="30">
        <v>0.02</v>
      </c>
      <c r="K306" s="30">
        <v>0</v>
      </c>
      <c r="L306" s="30">
        <v>0</v>
      </c>
      <c r="M306" s="30">
        <v>0.36</v>
      </c>
      <c r="N306" s="30">
        <v>7.0000000000000007E-2</v>
      </c>
      <c r="O306" s="31" t="s">
        <v>3</v>
      </c>
      <c r="P306" s="31" t="s">
        <v>3</v>
      </c>
      <c r="Q306" s="31" t="s">
        <v>3</v>
      </c>
      <c r="R306" s="30">
        <v>99.47</v>
      </c>
      <c r="S306" s="3">
        <v>92.064370713684156</v>
      </c>
    </row>
    <row r="307" spans="1:19" ht="14.5" customHeight="1" x14ac:dyDescent="0.35">
      <c r="A307" s="46"/>
      <c r="B307" s="55" t="s">
        <v>342</v>
      </c>
      <c r="C307" s="149" t="s">
        <v>1</v>
      </c>
      <c r="D307" s="2">
        <v>40.64</v>
      </c>
      <c r="E307" s="30">
        <v>0.01</v>
      </c>
      <c r="F307" s="30">
        <v>7.63</v>
      </c>
      <c r="G307" s="30">
        <v>52.36</v>
      </c>
      <c r="H307" s="30">
        <v>0.11</v>
      </c>
      <c r="I307" s="30">
        <v>0.04</v>
      </c>
      <c r="J307" s="30">
        <v>0.01</v>
      </c>
      <c r="K307" s="30">
        <v>0</v>
      </c>
      <c r="L307" s="30">
        <v>0</v>
      </c>
      <c r="M307" s="30">
        <v>0.35</v>
      </c>
      <c r="N307" s="30">
        <v>0.06</v>
      </c>
      <c r="O307" s="31" t="s">
        <v>3</v>
      </c>
      <c r="P307" s="31" t="s">
        <v>3</v>
      </c>
      <c r="Q307" s="31" t="s">
        <v>3</v>
      </c>
      <c r="R307" s="30">
        <v>101.21</v>
      </c>
      <c r="S307" s="3">
        <v>92.444161585234752</v>
      </c>
    </row>
    <row r="308" spans="1:19" ht="14.5" customHeight="1" x14ac:dyDescent="0.35">
      <c r="A308" s="46"/>
      <c r="B308" s="55" t="s">
        <v>343</v>
      </c>
      <c r="C308" s="149" t="s">
        <v>1</v>
      </c>
      <c r="D308" s="2">
        <v>40.44</v>
      </c>
      <c r="E308" s="30">
        <v>0</v>
      </c>
      <c r="F308" s="30">
        <v>7.68</v>
      </c>
      <c r="G308" s="30">
        <v>51.11</v>
      </c>
      <c r="H308" s="30">
        <v>0.11</v>
      </c>
      <c r="I308" s="30">
        <v>0.02</v>
      </c>
      <c r="J308" s="30">
        <v>0.01</v>
      </c>
      <c r="K308" s="30">
        <v>0</v>
      </c>
      <c r="L308" s="30">
        <v>0</v>
      </c>
      <c r="M308" s="30">
        <v>0.36</v>
      </c>
      <c r="N308" s="30">
        <v>0.04</v>
      </c>
      <c r="O308" s="31" t="s">
        <v>3</v>
      </c>
      <c r="P308" s="31" t="s">
        <v>3</v>
      </c>
      <c r="Q308" s="31" t="s">
        <v>3</v>
      </c>
      <c r="R308" s="30">
        <v>99.77</v>
      </c>
      <c r="S308" s="3">
        <v>92.226950033998804</v>
      </c>
    </row>
    <row r="309" spans="1:19" ht="14.5" customHeight="1" x14ac:dyDescent="0.35">
      <c r="A309" s="46"/>
      <c r="B309" s="55" t="s">
        <v>344</v>
      </c>
      <c r="C309" s="149" t="s">
        <v>1</v>
      </c>
      <c r="D309" s="2">
        <v>40.950000000000003</v>
      </c>
      <c r="E309" s="30">
        <v>0.02</v>
      </c>
      <c r="F309" s="30">
        <v>7.77</v>
      </c>
      <c r="G309" s="30">
        <v>50.95</v>
      </c>
      <c r="H309" s="30">
        <v>0.1</v>
      </c>
      <c r="I309" s="30">
        <v>0.04</v>
      </c>
      <c r="J309" s="30">
        <v>0.02</v>
      </c>
      <c r="K309" s="30">
        <v>0</v>
      </c>
      <c r="L309" s="30">
        <v>0</v>
      </c>
      <c r="M309" s="30">
        <v>0.36</v>
      </c>
      <c r="N309" s="30">
        <v>7.0000000000000007E-2</v>
      </c>
      <c r="O309" s="31" t="s">
        <v>3</v>
      </c>
      <c r="P309" s="31" t="s">
        <v>3</v>
      </c>
      <c r="Q309" s="31" t="s">
        <v>3</v>
      </c>
      <c r="R309" s="30">
        <v>100.28</v>
      </c>
      <c r="S309" s="3">
        <v>92.120287219935832</v>
      </c>
    </row>
    <row r="310" spans="1:19" ht="14.5" customHeight="1" x14ac:dyDescent="0.35">
      <c r="A310" s="46"/>
      <c r="B310" s="55" t="s">
        <v>345</v>
      </c>
      <c r="C310" s="149" t="s">
        <v>1</v>
      </c>
      <c r="D310" s="2">
        <v>40.840000000000003</v>
      </c>
      <c r="E310" s="30">
        <v>0.01</v>
      </c>
      <c r="F310" s="30">
        <v>7.66</v>
      </c>
      <c r="G310" s="30">
        <v>50.53</v>
      </c>
      <c r="H310" s="30">
        <v>0.11</v>
      </c>
      <c r="I310" s="30">
        <v>0.02</v>
      </c>
      <c r="J310" s="30">
        <v>0.01</v>
      </c>
      <c r="K310" s="30">
        <v>0</v>
      </c>
      <c r="L310" s="30">
        <v>0.01</v>
      </c>
      <c r="M310" s="30">
        <v>0.37</v>
      </c>
      <c r="N310" s="30">
        <v>0.04</v>
      </c>
      <c r="O310" s="31" t="s">
        <v>3</v>
      </c>
      <c r="P310" s="31" t="s">
        <v>3</v>
      </c>
      <c r="Q310" s="31" t="s">
        <v>3</v>
      </c>
      <c r="R310" s="30">
        <v>99.6</v>
      </c>
      <c r="S310" s="3">
        <v>92.163590363057608</v>
      </c>
    </row>
    <row r="311" spans="1:19" ht="14.5" customHeight="1" x14ac:dyDescent="0.35">
      <c r="A311" s="46"/>
      <c r="B311" s="55" t="s">
        <v>346</v>
      </c>
      <c r="C311" s="149" t="s">
        <v>1</v>
      </c>
      <c r="D311" s="2">
        <v>40.909999999999997</v>
      </c>
      <c r="E311" s="30">
        <v>0.02</v>
      </c>
      <c r="F311" s="30">
        <v>7.62</v>
      </c>
      <c r="G311" s="30">
        <v>51.21</v>
      </c>
      <c r="H311" s="30">
        <v>0.11</v>
      </c>
      <c r="I311" s="30">
        <v>0.04</v>
      </c>
      <c r="J311" s="30">
        <v>0.01</v>
      </c>
      <c r="K311" s="30">
        <v>0</v>
      </c>
      <c r="L311" s="30">
        <v>0</v>
      </c>
      <c r="M311" s="30">
        <v>0.35</v>
      </c>
      <c r="N311" s="30">
        <v>0.06</v>
      </c>
      <c r="O311" s="31" t="s">
        <v>3</v>
      </c>
      <c r="P311" s="31" t="s">
        <v>3</v>
      </c>
      <c r="Q311" s="31" t="s">
        <v>3</v>
      </c>
      <c r="R311" s="30">
        <v>100.33</v>
      </c>
      <c r="S311" s="3">
        <v>92.29689921634747</v>
      </c>
    </row>
    <row r="312" spans="1:19" ht="14.5" customHeight="1" x14ac:dyDescent="0.35">
      <c r="A312" s="46"/>
      <c r="B312" s="55" t="s">
        <v>347</v>
      </c>
      <c r="C312" s="149" t="s">
        <v>1</v>
      </c>
      <c r="D312" s="2">
        <v>40.799999999999997</v>
      </c>
      <c r="E312" s="30">
        <v>0.01</v>
      </c>
      <c r="F312" s="30">
        <v>7.64</v>
      </c>
      <c r="G312" s="30">
        <v>50.7</v>
      </c>
      <c r="H312" s="30">
        <v>0.11</v>
      </c>
      <c r="I312" s="30">
        <v>0.04</v>
      </c>
      <c r="J312" s="30">
        <v>0.02</v>
      </c>
      <c r="K312" s="30">
        <v>0</v>
      </c>
      <c r="L312" s="30">
        <v>0.01</v>
      </c>
      <c r="M312" s="30">
        <v>0.34</v>
      </c>
      <c r="N312" s="30">
        <v>7.0000000000000007E-2</v>
      </c>
      <c r="O312" s="31" t="s">
        <v>3</v>
      </c>
      <c r="P312" s="31" t="s">
        <v>3</v>
      </c>
      <c r="Q312" s="31" t="s">
        <v>3</v>
      </c>
      <c r="R312" s="30">
        <v>99.74</v>
      </c>
      <c r="S312" s="3">
        <v>92.206621278780133</v>
      </c>
    </row>
    <row r="313" spans="1:19" ht="14.5" customHeight="1" x14ac:dyDescent="0.35">
      <c r="A313" s="46"/>
      <c r="B313" s="55" t="s">
        <v>348</v>
      </c>
      <c r="C313" s="149" t="s">
        <v>1</v>
      </c>
      <c r="D313" s="2">
        <v>40.9</v>
      </c>
      <c r="E313" s="30">
        <v>0.02</v>
      </c>
      <c r="F313" s="30">
        <v>7.74</v>
      </c>
      <c r="G313" s="30">
        <v>51.23</v>
      </c>
      <c r="H313" s="30">
        <v>0.12</v>
      </c>
      <c r="I313" s="30">
        <v>0.04</v>
      </c>
      <c r="J313" s="30">
        <v>0</v>
      </c>
      <c r="K313" s="30">
        <v>0</v>
      </c>
      <c r="L313" s="30">
        <v>0</v>
      </c>
      <c r="M313" s="30">
        <v>0.37</v>
      </c>
      <c r="N313" s="30">
        <v>0.08</v>
      </c>
      <c r="O313" s="31" t="s">
        <v>3</v>
      </c>
      <c r="P313" s="31" t="s">
        <v>3</v>
      </c>
      <c r="Q313" s="31" t="s">
        <v>3</v>
      </c>
      <c r="R313" s="30">
        <v>100.5</v>
      </c>
      <c r="S313" s="3">
        <v>92.187883307380346</v>
      </c>
    </row>
    <row r="314" spans="1:19" ht="14.5" customHeight="1" x14ac:dyDescent="0.35">
      <c r="A314" s="46"/>
      <c r="B314" s="55" t="s">
        <v>349</v>
      </c>
      <c r="C314" s="149" t="s">
        <v>1</v>
      </c>
      <c r="D314" s="2">
        <v>40.89</v>
      </c>
      <c r="E314" s="30">
        <v>0.02</v>
      </c>
      <c r="F314" s="30">
        <v>7.5</v>
      </c>
      <c r="G314" s="30">
        <v>51.6</v>
      </c>
      <c r="H314" s="30">
        <v>0.11</v>
      </c>
      <c r="I314" s="30">
        <v>0.03</v>
      </c>
      <c r="J314" s="30">
        <v>0.01</v>
      </c>
      <c r="K314" s="30">
        <v>0.01</v>
      </c>
      <c r="L314" s="30">
        <v>0.01</v>
      </c>
      <c r="M314" s="30">
        <v>0.33</v>
      </c>
      <c r="N314" s="30">
        <v>7.0000000000000007E-2</v>
      </c>
      <c r="O314" s="31" t="s">
        <v>3</v>
      </c>
      <c r="P314" s="31" t="s">
        <v>3</v>
      </c>
      <c r="Q314" s="31" t="s">
        <v>3</v>
      </c>
      <c r="R314" s="30">
        <v>100.58</v>
      </c>
      <c r="S314" s="3">
        <v>92.462048377563463</v>
      </c>
    </row>
    <row r="315" spans="1:19" ht="14.5" customHeight="1" x14ac:dyDescent="0.35">
      <c r="A315" s="46"/>
      <c r="B315" s="55" t="s">
        <v>350</v>
      </c>
      <c r="C315" s="149" t="s">
        <v>1</v>
      </c>
      <c r="D315" s="2">
        <v>39.28</v>
      </c>
      <c r="E315" s="30">
        <v>0.01</v>
      </c>
      <c r="F315" s="30">
        <v>7.75</v>
      </c>
      <c r="G315" s="30">
        <v>51.79</v>
      </c>
      <c r="H315" s="30">
        <v>0.11</v>
      </c>
      <c r="I315" s="30">
        <v>0.04</v>
      </c>
      <c r="J315" s="30">
        <v>0.01</v>
      </c>
      <c r="K315" s="30">
        <v>0</v>
      </c>
      <c r="L315" s="30">
        <v>0</v>
      </c>
      <c r="M315" s="30">
        <v>0.36</v>
      </c>
      <c r="N315" s="30">
        <v>0.06</v>
      </c>
      <c r="O315" s="31" t="s">
        <v>3</v>
      </c>
      <c r="P315" s="31" t="s">
        <v>3</v>
      </c>
      <c r="Q315" s="31" t="s">
        <v>3</v>
      </c>
      <c r="R315" s="30">
        <v>99.41</v>
      </c>
      <c r="S315" s="3">
        <v>92.256603023253248</v>
      </c>
    </row>
    <row r="316" spans="1:19" ht="14.5" customHeight="1" x14ac:dyDescent="0.35">
      <c r="A316" s="46"/>
      <c r="B316" s="55" t="s">
        <v>351</v>
      </c>
      <c r="C316" s="149" t="s">
        <v>1</v>
      </c>
      <c r="D316" s="2">
        <v>41.27</v>
      </c>
      <c r="E316" s="30">
        <v>0.01</v>
      </c>
      <c r="F316" s="30">
        <v>7.66</v>
      </c>
      <c r="G316" s="30">
        <v>51.43</v>
      </c>
      <c r="H316" s="30">
        <v>0.11</v>
      </c>
      <c r="I316" s="30">
        <v>0.04</v>
      </c>
      <c r="J316" s="30">
        <v>0.02</v>
      </c>
      <c r="K316" s="30">
        <v>0</v>
      </c>
      <c r="L316" s="30">
        <v>0.01</v>
      </c>
      <c r="M316" s="30">
        <v>0.36</v>
      </c>
      <c r="N316" s="30">
        <v>7.0000000000000007E-2</v>
      </c>
      <c r="O316" s="31" t="s">
        <v>3</v>
      </c>
      <c r="P316" s="31" t="s">
        <v>3</v>
      </c>
      <c r="Q316" s="31" t="s">
        <v>3</v>
      </c>
      <c r="R316" s="30">
        <v>100.98</v>
      </c>
      <c r="S316" s="3">
        <v>92.290150947434697</v>
      </c>
    </row>
    <row r="317" spans="1:19" ht="14.5" customHeight="1" x14ac:dyDescent="0.35">
      <c r="A317" s="46"/>
      <c r="B317" s="55" t="s">
        <v>352</v>
      </c>
      <c r="C317" s="149" t="s">
        <v>1</v>
      </c>
      <c r="D317" s="2">
        <v>39.770000000000003</v>
      </c>
      <c r="E317" s="30">
        <v>0</v>
      </c>
      <c r="F317" s="30">
        <v>7.65</v>
      </c>
      <c r="G317" s="30">
        <v>51.73</v>
      </c>
      <c r="H317" s="30">
        <v>0.12</v>
      </c>
      <c r="I317" s="30">
        <v>0.03</v>
      </c>
      <c r="J317" s="30">
        <v>0</v>
      </c>
      <c r="K317" s="30">
        <v>0</v>
      </c>
      <c r="L317" s="30">
        <v>0</v>
      </c>
      <c r="M317" s="30">
        <v>0.36</v>
      </c>
      <c r="N317" s="30">
        <v>0.03</v>
      </c>
      <c r="O317" s="31" t="s">
        <v>3</v>
      </c>
      <c r="P317" s="31" t="s">
        <v>3</v>
      </c>
      <c r="Q317" s="31" t="s">
        <v>3</v>
      </c>
      <c r="R317" s="30">
        <v>99.69</v>
      </c>
      <c r="S317" s="3">
        <v>92.340678624892249</v>
      </c>
    </row>
    <row r="318" spans="1:19" ht="14.5" customHeight="1" x14ac:dyDescent="0.35">
      <c r="A318" s="46"/>
      <c r="B318" s="55" t="s">
        <v>353</v>
      </c>
      <c r="C318" s="149" t="s">
        <v>1</v>
      </c>
      <c r="D318" s="2">
        <v>40.29</v>
      </c>
      <c r="E318" s="30">
        <v>0</v>
      </c>
      <c r="F318" s="30">
        <v>7.55</v>
      </c>
      <c r="G318" s="30">
        <v>50.55</v>
      </c>
      <c r="H318" s="30">
        <v>0.11</v>
      </c>
      <c r="I318" s="30">
        <v>0.02</v>
      </c>
      <c r="J318" s="30">
        <v>0.02</v>
      </c>
      <c r="K318" s="30">
        <v>0</v>
      </c>
      <c r="L318" s="30">
        <v>0</v>
      </c>
      <c r="M318" s="30">
        <v>0.34</v>
      </c>
      <c r="N318" s="30">
        <v>0.03</v>
      </c>
      <c r="O318" s="31" t="s">
        <v>3</v>
      </c>
      <c r="P318" s="31" t="s">
        <v>3</v>
      </c>
      <c r="Q318" s="31" t="s">
        <v>3</v>
      </c>
      <c r="R318" s="30">
        <v>98.91</v>
      </c>
      <c r="S318" s="3">
        <v>92.270244831258935</v>
      </c>
    </row>
    <row r="319" spans="1:19" ht="14.5" customHeight="1" x14ac:dyDescent="0.35">
      <c r="A319" s="46"/>
      <c r="B319" s="55" t="s">
        <v>354</v>
      </c>
      <c r="C319" s="149" t="s">
        <v>1</v>
      </c>
      <c r="D319" s="2">
        <v>41.31</v>
      </c>
      <c r="E319" s="30">
        <v>0.01</v>
      </c>
      <c r="F319" s="30">
        <v>7.74</v>
      </c>
      <c r="G319" s="30">
        <v>50.4</v>
      </c>
      <c r="H319" s="30">
        <v>0.12</v>
      </c>
      <c r="I319" s="30">
        <v>0.04</v>
      </c>
      <c r="J319" s="30">
        <v>0.01</v>
      </c>
      <c r="K319" s="30">
        <v>0</v>
      </c>
      <c r="L319" s="30">
        <v>0</v>
      </c>
      <c r="M319" s="30">
        <v>0.36</v>
      </c>
      <c r="N319" s="30">
        <v>7.0000000000000007E-2</v>
      </c>
      <c r="O319" s="31" t="s">
        <v>3</v>
      </c>
      <c r="P319" s="31" t="s">
        <v>3</v>
      </c>
      <c r="Q319" s="31" t="s">
        <v>3</v>
      </c>
      <c r="R319" s="30">
        <v>100.06</v>
      </c>
      <c r="S319" s="3">
        <v>92.069434210947833</v>
      </c>
    </row>
    <row r="320" spans="1:19" ht="14.5" customHeight="1" x14ac:dyDescent="0.35">
      <c r="A320" s="46"/>
      <c r="B320" s="55" t="s">
        <v>355</v>
      </c>
      <c r="C320" s="149" t="s">
        <v>9</v>
      </c>
      <c r="D320" s="2">
        <v>40.61</v>
      </c>
      <c r="E320" s="30">
        <v>0.03</v>
      </c>
      <c r="F320" s="30">
        <v>7.41</v>
      </c>
      <c r="G320" s="30">
        <v>51.47</v>
      </c>
      <c r="H320" s="30">
        <v>0.14000000000000001</v>
      </c>
      <c r="I320" s="30">
        <v>0.03</v>
      </c>
      <c r="J320" s="30">
        <v>0.01</v>
      </c>
      <c r="K320" s="30">
        <v>0</v>
      </c>
      <c r="L320" s="30">
        <v>0</v>
      </c>
      <c r="M320" s="30">
        <v>0.33</v>
      </c>
      <c r="N320" s="30">
        <v>7.0000000000000007E-2</v>
      </c>
      <c r="O320" s="31" t="s">
        <v>3</v>
      </c>
      <c r="P320" s="31" t="s">
        <v>3</v>
      </c>
      <c r="Q320" s="31" t="s">
        <v>3</v>
      </c>
      <c r="R320" s="30">
        <v>100.1</v>
      </c>
      <c r="S320" s="3">
        <v>92.528340267105023</v>
      </c>
    </row>
    <row r="321" spans="1:19" ht="14.5" customHeight="1" x14ac:dyDescent="0.35">
      <c r="A321" s="46"/>
      <c r="B321" s="55" t="s">
        <v>356</v>
      </c>
      <c r="C321" s="149" t="s">
        <v>9</v>
      </c>
      <c r="D321" s="2">
        <v>40.380000000000003</v>
      </c>
      <c r="E321" s="30">
        <v>0.02</v>
      </c>
      <c r="F321" s="30">
        <v>7.33</v>
      </c>
      <c r="G321" s="30">
        <v>52.2</v>
      </c>
      <c r="H321" s="30">
        <v>0.14000000000000001</v>
      </c>
      <c r="I321" s="30">
        <v>0.03</v>
      </c>
      <c r="J321" s="30">
        <v>0.01</v>
      </c>
      <c r="K321" s="30">
        <v>0</v>
      </c>
      <c r="L321" s="30">
        <v>0</v>
      </c>
      <c r="M321" s="30">
        <v>0.33</v>
      </c>
      <c r="N321" s="30">
        <v>7.0000000000000007E-2</v>
      </c>
      <c r="O321" s="31" t="s">
        <v>3</v>
      </c>
      <c r="P321" s="31" t="s">
        <v>3</v>
      </c>
      <c r="Q321" s="31" t="s">
        <v>3</v>
      </c>
      <c r="R321" s="30">
        <v>100.51</v>
      </c>
      <c r="S321" s="3">
        <v>92.698930713507693</v>
      </c>
    </row>
    <row r="322" spans="1:19" ht="14.5" customHeight="1" x14ac:dyDescent="0.35">
      <c r="A322" s="50"/>
      <c r="B322" s="56" t="s">
        <v>357</v>
      </c>
      <c r="C322" s="150" t="s">
        <v>1</v>
      </c>
      <c r="D322" s="9">
        <v>40.229999999999997</v>
      </c>
      <c r="E322" s="10">
        <v>0.01</v>
      </c>
      <c r="F322" s="10">
        <v>7.77</v>
      </c>
      <c r="G322" s="10">
        <v>53.09</v>
      </c>
      <c r="H322" s="10">
        <v>0.12</v>
      </c>
      <c r="I322" s="10">
        <v>0.03</v>
      </c>
      <c r="J322" s="10">
        <v>0.01</v>
      </c>
      <c r="K322" s="10">
        <v>0</v>
      </c>
      <c r="L322" s="10">
        <v>0</v>
      </c>
      <c r="M322" s="10">
        <v>0.35</v>
      </c>
      <c r="N322" s="10">
        <v>0.05</v>
      </c>
      <c r="O322" s="11" t="s">
        <v>3</v>
      </c>
      <c r="P322" s="11" t="s">
        <v>3</v>
      </c>
      <c r="Q322" s="11" t="s">
        <v>3</v>
      </c>
      <c r="R322" s="10">
        <v>101.66</v>
      </c>
      <c r="S322" s="3">
        <v>92.413814406390088</v>
      </c>
    </row>
    <row r="323" spans="1:19" ht="14.5" customHeight="1" x14ac:dyDescent="0.35">
      <c r="A323" s="23" t="s">
        <v>358</v>
      </c>
      <c r="B323" s="54" t="s">
        <v>359</v>
      </c>
      <c r="C323" s="149" t="s">
        <v>1</v>
      </c>
      <c r="D323" s="2">
        <v>41.0184</v>
      </c>
      <c r="E323" s="30">
        <v>0</v>
      </c>
      <c r="F323" s="30">
        <v>6.7839</v>
      </c>
      <c r="G323" s="30">
        <v>51.894100000000002</v>
      </c>
      <c r="H323" s="30">
        <v>0.1036</v>
      </c>
      <c r="I323" s="31" t="s">
        <v>3</v>
      </c>
      <c r="J323" s="31" t="s">
        <v>3</v>
      </c>
      <c r="K323" s="31" t="s">
        <v>3</v>
      </c>
      <c r="L323" s="30">
        <v>0</v>
      </c>
      <c r="M323" s="30">
        <v>0.34100000000000003</v>
      </c>
      <c r="N323" s="30">
        <v>6.93E-2</v>
      </c>
      <c r="O323" s="31" t="s">
        <v>3</v>
      </c>
      <c r="P323" s="31" t="s">
        <v>3</v>
      </c>
      <c r="Q323" s="31" t="s">
        <v>3</v>
      </c>
      <c r="R323" s="30">
        <v>100.2103</v>
      </c>
      <c r="S323" s="24">
        <v>93.168606141158406</v>
      </c>
    </row>
    <row r="324" spans="1:19" ht="14.5" customHeight="1" x14ac:dyDescent="0.35">
      <c r="A324" s="46"/>
      <c r="B324" s="55" t="s">
        <v>360</v>
      </c>
      <c r="C324" s="149" t="s">
        <v>1</v>
      </c>
      <c r="D324" s="2">
        <v>40.790199999999999</v>
      </c>
      <c r="E324" s="30">
        <v>0</v>
      </c>
      <c r="F324" s="30">
        <v>6.8810000000000002</v>
      </c>
      <c r="G324" s="30">
        <v>51.180300000000003</v>
      </c>
      <c r="H324" s="30">
        <v>7.6399999999999996E-2</v>
      </c>
      <c r="I324" s="31" t="s">
        <v>3</v>
      </c>
      <c r="J324" s="31" t="s">
        <v>3</v>
      </c>
      <c r="K324" s="31" t="s">
        <v>3</v>
      </c>
      <c r="L324" s="30">
        <v>0</v>
      </c>
      <c r="M324" s="30">
        <v>0.33610000000000001</v>
      </c>
      <c r="N324" s="30">
        <v>8.0699999999999994E-2</v>
      </c>
      <c r="O324" s="31" t="s">
        <v>3</v>
      </c>
      <c r="P324" s="31" t="s">
        <v>3</v>
      </c>
      <c r="Q324" s="31" t="s">
        <v>3</v>
      </c>
      <c r="R324" s="30">
        <v>99.3446</v>
      </c>
      <c r="S324" s="3">
        <v>92.987819777690746</v>
      </c>
    </row>
    <row r="325" spans="1:19" ht="14.5" customHeight="1" x14ac:dyDescent="0.35">
      <c r="A325" s="46"/>
      <c r="B325" s="55" t="s">
        <v>361</v>
      </c>
      <c r="C325" s="149" t="s">
        <v>1</v>
      </c>
      <c r="D325" s="2">
        <v>41.095199999999998</v>
      </c>
      <c r="E325" s="30">
        <v>0</v>
      </c>
      <c r="F325" s="30">
        <v>7.7896999999999998</v>
      </c>
      <c r="G325" s="30">
        <v>50.719900000000003</v>
      </c>
      <c r="H325" s="30">
        <v>0.1091</v>
      </c>
      <c r="I325" s="30">
        <v>4.3799999999999999E-2</v>
      </c>
      <c r="J325" s="31" t="s">
        <v>3</v>
      </c>
      <c r="K325" s="31" t="s">
        <v>3</v>
      </c>
      <c r="L325" s="30">
        <v>0</v>
      </c>
      <c r="M325" s="30">
        <v>0.35589999999999999</v>
      </c>
      <c r="N325" s="30">
        <v>0.04</v>
      </c>
      <c r="O325" s="31" t="s">
        <v>3</v>
      </c>
      <c r="P325" s="31" t="s">
        <v>3</v>
      </c>
      <c r="Q325" s="31" t="s">
        <v>3</v>
      </c>
      <c r="R325" s="30">
        <v>100.1536</v>
      </c>
      <c r="S325" s="3">
        <v>92.068897545304452</v>
      </c>
    </row>
    <row r="326" spans="1:19" ht="14.5" customHeight="1" x14ac:dyDescent="0.35">
      <c r="A326" s="46"/>
      <c r="B326" s="55" t="s">
        <v>362</v>
      </c>
      <c r="C326" s="149" t="s">
        <v>1</v>
      </c>
      <c r="D326" s="2">
        <v>40.999400000000001</v>
      </c>
      <c r="E326" s="30">
        <v>6.0400000000000002E-2</v>
      </c>
      <c r="F326" s="30">
        <v>7.5865999999999998</v>
      </c>
      <c r="G326" s="30">
        <v>49.930799999999998</v>
      </c>
      <c r="H326" s="30">
        <v>0.1014</v>
      </c>
      <c r="I326" s="30">
        <v>6.88E-2</v>
      </c>
      <c r="J326" s="31" t="s">
        <v>3</v>
      </c>
      <c r="K326" s="31" t="s">
        <v>3</v>
      </c>
      <c r="L326" s="30">
        <v>0</v>
      </c>
      <c r="M326" s="30">
        <v>0.38019999999999998</v>
      </c>
      <c r="N326" s="30">
        <v>0</v>
      </c>
      <c r="O326" s="31" t="s">
        <v>3</v>
      </c>
      <c r="P326" s="31" t="s">
        <v>3</v>
      </c>
      <c r="Q326" s="31" t="s">
        <v>3</v>
      </c>
      <c r="R326" s="30">
        <v>99.127300000000005</v>
      </c>
      <c r="S326" s="3">
        <v>92.14695769360813</v>
      </c>
    </row>
    <row r="327" spans="1:19" ht="14.5" customHeight="1" x14ac:dyDescent="0.35">
      <c r="A327" s="46"/>
      <c r="B327" s="55" t="s">
        <v>363</v>
      </c>
      <c r="C327" s="149" t="s">
        <v>1</v>
      </c>
      <c r="D327" s="2">
        <v>40.986699999999999</v>
      </c>
      <c r="E327" s="30">
        <v>0</v>
      </c>
      <c r="F327" s="30">
        <v>7.9367000000000001</v>
      </c>
      <c r="G327" s="30">
        <v>50.926699999999997</v>
      </c>
      <c r="H327" s="30">
        <v>0.1133</v>
      </c>
      <c r="I327" s="30">
        <v>2.5000000000000001E-2</v>
      </c>
      <c r="J327" s="31" t="s">
        <v>3</v>
      </c>
      <c r="K327" s="31" t="s">
        <v>3</v>
      </c>
      <c r="L327" s="30">
        <v>0</v>
      </c>
      <c r="M327" s="30">
        <v>0.36</v>
      </c>
      <c r="N327" s="30">
        <v>0</v>
      </c>
      <c r="O327" s="31" t="s">
        <v>3</v>
      </c>
      <c r="P327" s="31" t="s">
        <v>3</v>
      </c>
      <c r="Q327" s="31" t="s">
        <v>3</v>
      </c>
      <c r="R327" s="30">
        <v>100.34829999999999</v>
      </c>
      <c r="S327" s="3">
        <v>91.961436449685053</v>
      </c>
    </row>
    <row r="328" spans="1:19" ht="14.5" customHeight="1" x14ac:dyDescent="0.35">
      <c r="A328" s="46"/>
      <c r="B328" s="55" t="s">
        <v>364</v>
      </c>
      <c r="C328" s="149" t="s">
        <v>1</v>
      </c>
      <c r="D328" s="2">
        <v>40.9345</v>
      </c>
      <c r="E328" s="30">
        <v>3.73E-2</v>
      </c>
      <c r="F328" s="30">
        <v>6.9554999999999998</v>
      </c>
      <c r="G328" s="30">
        <v>51.551499999999997</v>
      </c>
      <c r="H328" s="30">
        <v>0.1017</v>
      </c>
      <c r="I328" s="30">
        <v>4.5199999999999997E-2</v>
      </c>
      <c r="J328" s="31" t="s">
        <v>3</v>
      </c>
      <c r="K328" s="31" t="s">
        <v>3</v>
      </c>
      <c r="L328" s="30">
        <v>0</v>
      </c>
      <c r="M328" s="30">
        <v>0.3594</v>
      </c>
      <c r="N328" s="30">
        <v>7.5300000000000006E-2</v>
      </c>
      <c r="O328" s="31" t="s">
        <v>3</v>
      </c>
      <c r="P328" s="31" t="s">
        <v>3</v>
      </c>
      <c r="Q328" s="31" t="s">
        <v>3</v>
      </c>
      <c r="R328" s="30">
        <v>100.0603</v>
      </c>
      <c r="S328" s="3">
        <v>92.964688361002473</v>
      </c>
    </row>
    <row r="329" spans="1:19" ht="14.5" customHeight="1" x14ac:dyDescent="0.35">
      <c r="A329" s="46"/>
      <c r="B329" s="55" t="s">
        <v>365</v>
      </c>
      <c r="C329" s="149" t="s">
        <v>1</v>
      </c>
      <c r="D329" s="2">
        <v>41.541899999999998</v>
      </c>
      <c r="E329" s="30">
        <v>0</v>
      </c>
      <c r="F329" s="30">
        <v>6.2328000000000001</v>
      </c>
      <c r="G329" s="30">
        <v>52.210500000000003</v>
      </c>
      <c r="H329" s="30">
        <v>0.1055</v>
      </c>
      <c r="I329" s="31" t="s">
        <v>3</v>
      </c>
      <c r="J329" s="31" t="s">
        <v>3</v>
      </c>
      <c r="K329" s="31" t="s">
        <v>3</v>
      </c>
      <c r="L329" s="30">
        <v>0</v>
      </c>
      <c r="M329" s="30">
        <v>0.31609999999999999</v>
      </c>
      <c r="N329" s="30">
        <v>9.64E-2</v>
      </c>
      <c r="O329" s="31" t="s">
        <v>3</v>
      </c>
      <c r="P329" s="31" t="s">
        <v>3</v>
      </c>
      <c r="Q329" s="31" t="s">
        <v>3</v>
      </c>
      <c r="R329" s="30">
        <v>100.50320000000001</v>
      </c>
      <c r="S329" s="3">
        <v>93.724386087875359</v>
      </c>
    </row>
    <row r="330" spans="1:19" ht="14.5" customHeight="1" x14ac:dyDescent="0.35">
      <c r="A330" s="46"/>
      <c r="B330" s="55" t="s">
        <v>366</v>
      </c>
      <c r="C330" s="149" t="s">
        <v>1</v>
      </c>
      <c r="D330" s="2">
        <v>40.799999999999997</v>
      </c>
      <c r="E330" s="30">
        <v>0</v>
      </c>
      <c r="F330" s="30">
        <v>7.37</v>
      </c>
      <c r="G330" s="30">
        <v>50.585000000000001</v>
      </c>
      <c r="H330" s="30">
        <v>0.12</v>
      </c>
      <c r="I330" s="30">
        <v>0.03</v>
      </c>
      <c r="J330" s="31" t="s">
        <v>3</v>
      </c>
      <c r="K330" s="31" t="s">
        <v>3</v>
      </c>
      <c r="L330" s="30">
        <v>0</v>
      </c>
      <c r="M330" s="30">
        <v>0.315</v>
      </c>
      <c r="N330" s="30">
        <v>0.27</v>
      </c>
      <c r="O330" s="31" t="s">
        <v>3</v>
      </c>
      <c r="P330" s="31" t="s">
        <v>3</v>
      </c>
      <c r="Q330" s="31" t="s">
        <v>3</v>
      </c>
      <c r="R330" s="30">
        <v>99.49</v>
      </c>
      <c r="S330" s="3">
        <v>92.445434753897217</v>
      </c>
    </row>
    <row r="331" spans="1:19" ht="14.5" customHeight="1" x14ac:dyDescent="0.35">
      <c r="A331" s="46"/>
      <c r="B331" s="55" t="s">
        <v>367</v>
      </c>
      <c r="C331" s="149" t="s">
        <v>9</v>
      </c>
      <c r="D331" s="2">
        <v>40.658900000000003</v>
      </c>
      <c r="E331" s="30">
        <v>4.5699999999999998E-2</v>
      </c>
      <c r="F331" s="30">
        <v>7.7382999999999997</v>
      </c>
      <c r="G331" s="30">
        <v>50.766100000000002</v>
      </c>
      <c r="H331" s="30">
        <v>0.1196</v>
      </c>
      <c r="I331" s="30">
        <v>5.8799999999999998E-2</v>
      </c>
      <c r="J331" s="31" t="s">
        <v>3</v>
      </c>
      <c r="K331" s="31" t="s">
        <v>3</v>
      </c>
      <c r="L331" s="30">
        <v>0</v>
      </c>
      <c r="M331" s="30">
        <v>0.34429999999999999</v>
      </c>
      <c r="N331" s="30">
        <v>7.6999999999999999E-2</v>
      </c>
      <c r="O331" s="31" t="s">
        <v>3</v>
      </c>
      <c r="P331" s="31" t="s">
        <v>3</v>
      </c>
      <c r="Q331" s="31" t="s">
        <v>3</v>
      </c>
      <c r="R331" s="30">
        <v>99.808700000000002</v>
      </c>
      <c r="S331" s="3">
        <v>92.123714066591859</v>
      </c>
    </row>
    <row r="332" spans="1:19" ht="14.5" customHeight="1" x14ac:dyDescent="0.35">
      <c r="A332" s="46"/>
      <c r="B332" s="55" t="s">
        <v>368</v>
      </c>
      <c r="C332" s="149" t="s">
        <v>9</v>
      </c>
      <c r="D332" s="2">
        <v>41.095500000000001</v>
      </c>
      <c r="E332" s="30">
        <v>0</v>
      </c>
      <c r="F332" s="30">
        <v>7.6166</v>
      </c>
      <c r="G332" s="30">
        <v>50.639099999999999</v>
      </c>
      <c r="H332" s="30">
        <v>0.1182</v>
      </c>
      <c r="I332" s="30">
        <v>4.9299999999999997E-2</v>
      </c>
      <c r="J332" s="31" t="s">
        <v>3</v>
      </c>
      <c r="K332" s="31" t="s">
        <v>3</v>
      </c>
      <c r="L332" s="30">
        <v>0</v>
      </c>
      <c r="M332" s="30">
        <v>0.34039999999999998</v>
      </c>
      <c r="N332" s="30">
        <v>6.2399999999999997E-2</v>
      </c>
      <c r="O332" s="31" t="s">
        <v>3</v>
      </c>
      <c r="P332" s="31" t="s">
        <v>3</v>
      </c>
      <c r="Q332" s="31" t="s">
        <v>3</v>
      </c>
      <c r="R332" s="30">
        <v>99.921599999999998</v>
      </c>
      <c r="S332" s="3">
        <v>92.220017106311658</v>
      </c>
    </row>
    <row r="333" spans="1:19" ht="14.5" customHeight="1" x14ac:dyDescent="0.35">
      <c r="A333" s="46"/>
      <c r="B333" s="55" t="s">
        <v>369</v>
      </c>
      <c r="C333" s="149" t="s">
        <v>9</v>
      </c>
      <c r="D333" s="2">
        <v>40.289299999999997</v>
      </c>
      <c r="E333" s="30">
        <v>0.1119</v>
      </c>
      <c r="F333" s="30">
        <v>8.0859000000000005</v>
      </c>
      <c r="G333" s="30">
        <v>49.110199999999999</v>
      </c>
      <c r="H333" s="30">
        <v>0.1115</v>
      </c>
      <c r="I333" s="30">
        <v>0.128</v>
      </c>
      <c r="J333" s="31" t="s">
        <v>3</v>
      </c>
      <c r="K333" s="31" t="s">
        <v>3</v>
      </c>
      <c r="L333" s="30">
        <v>0</v>
      </c>
      <c r="M333" s="30">
        <v>0.30130000000000001</v>
      </c>
      <c r="N333" s="30">
        <v>4.4400000000000002E-2</v>
      </c>
      <c r="O333" s="31" t="s">
        <v>3</v>
      </c>
      <c r="P333" s="31" t="s">
        <v>3</v>
      </c>
      <c r="Q333" s="31" t="s">
        <v>3</v>
      </c>
      <c r="R333" s="30">
        <v>98.182299999999998</v>
      </c>
      <c r="S333" s="3">
        <v>91.545784968590056</v>
      </c>
    </row>
    <row r="334" spans="1:19" ht="14.5" customHeight="1" x14ac:dyDescent="0.35">
      <c r="A334" s="46"/>
      <c r="B334" s="55" t="s">
        <v>370</v>
      </c>
      <c r="C334" s="149" t="s">
        <v>1</v>
      </c>
      <c r="D334" s="2">
        <v>41.359699999999997</v>
      </c>
      <c r="E334" s="30">
        <v>0</v>
      </c>
      <c r="F334" s="30">
        <v>7.1124999999999998</v>
      </c>
      <c r="G334" s="30">
        <v>51.497599999999998</v>
      </c>
      <c r="H334" s="30">
        <v>0.12470000000000001</v>
      </c>
      <c r="I334" s="30">
        <v>4.4600000000000001E-2</v>
      </c>
      <c r="J334" s="31" t="s">
        <v>3</v>
      </c>
      <c r="K334" s="31" t="s">
        <v>3</v>
      </c>
      <c r="L334" s="30">
        <v>0</v>
      </c>
      <c r="M334" s="30">
        <v>0.33700000000000002</v>
      </c>
      <c r="N334" s="30">
        <v>9.7600000000000006E-2</v>
      </c>
      <c r="O334" s="31" t="s">
        <v>3</v>
      </c>
      <c r="P334" s="31" t="s">
        <v>3</v>
      </c>
      <c r="Q334" s="31" t="s">
        <v>3</v>
      </c>
      <c r="R334" s="30">
        <v>100.57380000000001</v>
      </c>
      <c r="S334" s="3">
        <v>92.810315814441211</v>
      </c>
    </row>
    <row r="335" spans="1:19" ht="14.5" customHeight="1" x14ac:dyDescent="0.35">
      <c r="A335" s="46"/>
      <c r="B335" s="55" t="s">
        <v>371</v>
      </c>
      <c r="C335" s="149" t="s">
        <v>1</v>
      </c>
      <c r="D335" s="2">
        <v>41.229900000000001</v>
      </c>
      <c r="E335" s="30">
        <v>0</v>
      </c>
      <c r="F335" s="30">
        <v>6.9802999999999997</v>
      </c>
      <c r="G335" s="30">
        <v>51.054099999999998</v>
      </c>
      <c r="H335" s="30">
        <v>0.10780000000000001</v>
      </c>
      <c r="I335" s="30">
        <v>3.7100000000000001E-2</v>
      </c>
      <c r="J335" s="31" t="s">
        <v>3</v>
      </c>
      <c r="K335" s="31" t="s">
        <v>3</v>
      </c>
      <c r="L335" s="30">
        <v>0</v>
      </c>
      <c r="M335" s="30">
        <v>0.3357</v>
      </c>
      <c r="N335" s="30">
        <v>7.8E-2</v>
      </c>
      <c r="O335" s="31" t="s">
        <v>3</v>
      </c>
      <c r="P335" s="31" t="s">
        <v>3</v>
      </c>
      <c r="Q335" s="31" t="s">
        <v>3</v>
      </c>
      <c r="R335" s="30">
        <v>99.822800000000001</v>
      </c>
      <c r="S335" s="3">
        <v>92.877503105153409</v>
      </c>
    </row>
    <row r="336" spans="1:19" ht="14.5" customHeight="1" x14ac:dyDescent="0.35">
      <c r="A336" s="46"/>
      <c r="B336" s="55" t="s">
        <v>372</v>
      </c>
      <c r="C336" s="149" t="s">
        <v>1</v>
      </c>
      <c r="D336" s="2">
        <v>40.830800000000004</v>
      </c>
      <c r="E336" s="30">
        <v>0</v>
      </c>
      <c r="F336" s="30">
        <v>7.6905000000000001</v>
      </c>
      <c r="G336" s="30">
        <v>50.5229</v>
      </c>
      <c r="H336" s="30">
        <v>0.1082</v>
      </c>
      <c r="I336" s="30">
        <v>4.48E-2</v>
      </c>
      <c r="J336" s="31" t="s">
        <v>3</v>
      </c>
      <c r="K336" s="31" t="s">
        <v>3</v>
      </c>
      <c r="L336" s="30">
        <v>0</v>
      </c>
      <c r="M336" s="30">
        <v>0.34960000000000002</v>
      </c>
      <c r="N336" s="30">
        <v>6.3200000000000006E-2</v>
      </c>
      <c r="O336" s="31" t="s">
        <v>3</v>
      </c>
      <c r="P336" s="31" t="s">
        <v>3</v>
      </c>
      <c r="Q336" s="31" t="s">
        <v>3</v>
      </c>
      <c r="R336" s="30">
        <v>99.61</v>
      </c>
      <c r="S336" s="3">
        <v>92.133823718921803</v>
      </c>
    </row>
    <row r="337" spans="1:19" ht="14.5" customHeight="1" x14ac:dyDescent="0.35">
      <c r="A337" s="46"/>
      <c r="B337" s="55" t="s">
        <v>373</v>
      </c>
      <c r="C337" s="149" t="s">
        <v>1</v>
      </c>
      <c r="D337" s="2">
        <v>41.183199999999999</v>
      </c>
      <c r="E337" s="30">
        <v>3.3399999999999999E-2</v>
      </c>
      <c r="F337" s="30">
        <v>6.5937999999999999</v>
      </c>
      <c r="G337" s="30">
        <v>51.660400000000003</v>
      </c>
      <c r="H337" s="30">
        <v>9.9699999999999997E-2</v>
      </c>
      <c r="I337" s="31" t="s">
        <v>3</v>
      </c>
      <c r="J337" s="31" t="s">
        <v>3</v>
      </c>
      <c r="K337" s="31" t="s">
        <v>3</v>
      </c>
      <c r="L337" s="30">
        <v>0</v>
      </c>
      <c r="M337" s="30">
        <v>0.34639999999999999</v>
      </c>
      <c r="N337" s="30">
        <v>8.5999999999999993E-2</v>
      </c>
      <c r="O337" s="31" t="s">
        <v>3</v>
      </c>
      <c r="P337" s="31" t="s">
        <v>3</v>
      </c>
      <c r="Q337" s="31" t="s">
        <v>3</v>
      </c>
      <c r="R337" s="30">
        <v>100.00279999999999</v>
      </c>
      <c r="S337" s="3">
        <v>93.319217001080062</v>
      </c>
    </row>
    <row r="338" spans="1:19" ht="14.5" customHeight="1" x14ac:dyDescent="0.35">
      <c r="A338" s="46"/>
      <c r="B338" s="55" t="s">
        <v>374</v>
      </c>
      <c r="C338" s="149" t="s">
        <v>1</v>
      </c>
      <c r="D338" s="2">
        <v>41.444099999999999</v>
      </c>
      <c r="E338" s="30">
        <v>0</v>
      </c>
      <c r="F338" s="30">
        <v>7.2645999999999997</v>
      </c>
      <c r="G338" s="30">
        <v>51.176600000000001</v>
      </c>
      <c r="H338" s="30">
        <v>9.01E-2</v>
      </c>
      <c r="I338" s="30">
        <v>3.9600000000000003E-2</v>
      </c>
      <c r="J338" s="31" t="s">
        <v>3</v>
      </c>
      <c r="K338" s="31" t="s">
        <v>3</v>
      </c>
      <c r="L338" s="30">
        <v>0</v>
      </c>
      <c r="M338" s="30">
        <v>0.3427</v>
      </c>
      <c r="N338" s="30">
        <v>4.8599999999999997E-2</v>
      </c>
      <c r="O338" s="31" t="s">
        <v>3</v>
      </c>
      <c r="P338" s="31" t="s">
        <v>3</v>
      </c>
      <c r="Q338" s="31" t="s">
        <v>3</v>
      </c>
      <c r="R338" s="30">
        <v>100.4063</v>
      </c>
      <c r="S338" s="3">
        <v>92.625239914667887</v>
      </c>
    </row>
    <row r="339" spans="1:19" ht="14.5" customHeight="1" x14ac:dyDescent="0.35">
      <c r="A339" s="46"/>
      <c r="B339" s="55" t="s">
        <v>375</v>
      </c>
      <c r="C339" s="149" t="s">
        <v>1</v>
      </c>
      <c r="D339" s="2">
        <v>41.584000000000003</v>
      </c>
      <c r="E339" s="30">
        <v>4.48E-2</v>
      </c>
      <c r="F339" s="30">
        <v>7.1215000000000002</v>
      </c>
      <c r="G339" s="30">
        <v>50.911499999999997</v>
      </c>
      <c r="H339" s="30">
        <v>8.6800000000000002E-2</v>
      </c>
      <c r="I339" s="30">
        <v>5.2400000000000002E-2</v>
      </c>
      <c r="J339" s="31" t="s">
        <v>3</v>
      </c>
      <c r="K339" s="31" t="s">
        <v>3</v>
      </c>
      <c r="L339" s="30">
        <v>0</v>
      </c>
      <c r="M339" s="30">
        <v>0.31790000000000002</v>
      </c>
      <c r="N339" s="30">
        <v>7.5600000000000001E-2</v>
      </c>
      <c r="O339" s="31" t="s">
        <v>3</v>
      </c>
      <c r="P339" s="31" t="s">
        <v>3</v>
      </c>
      <c r="Q339" s="31" t="s">
        <v>3</v>
      </c>
      <c r="R339" s="30">
        <v>100.1944</v>
      </c>
      <c r="S339" s="3">
        <v>92.725035665351783</v>
      </c>
    </row>
    <row r="340" spans="1:19" ht="14.5" customHeight="1" x14ac:dyDescent="0.35">
      <c r="A340" s="46"/>
      <c r="B340" s="55" t="s">
        <v>376</v>
      </c>
      <c r="C340" s="149" t="s">
        <v>1</v>
      </c>
      <c r="D340" s="2">
        <v>41.011899999999997</v>
      </c>
      <c r="E340" s="30">
        <v>3.4200000000000001E-2</v>
      </c>
      <c r="F340" s="30">
        <v>7.0696000000000003</v>
      </c>
      <c r="G340" s="30">
        <v>51.469700000000003</v>
      </c>
      <c r="H340" s="30">
        <v>0.1118</v>
      </c>
      <c r="I340" s="30">
        <v>3.9399999999999998E-2</v>
      </c>
      <c r="J340" s="31" t="s">
        <v>3</v>
      </c>
      <c r="K340" s="31" t="s">
        <v>3</v>
      </c>
      <c r="L340" s="30">
        <v>0</v>
      </c>
      <c r="M340" s="30">
        <v>0.33679999999999999</v>
      </c>
      <c r="N340" s="30">
        <v>6.2899999999999998E-2</v>
      </c>
      <c r="O340" s="31" t="s">
        <v>3</v>
      </c>
      <c r="P340" s="31" t="s">
        <v>3</v>
      </c>
      <c r="Q340" s="31" t="s">
        <v>3</v>
      </c>
      <c r="R340" s="30">
        <v>100.13639999999999</v>
      </c>
      <c r="S340" s="3">
        <v>92.846982728414204</v>
      </c>
    </row>
    <row r="341" spans="1:19" ht="14.5" customHeight="1" x14ac:dyDescent="0.35">
      <c r="A341" s="46"/>
      <c r="B341" s="55" t="s">
        <v>377</v>
      </c>
      <c r="C341" s="149" t="s">
        <v>9</v>
      </c>
      <c r="D341" s="2">
        <v>41.244300000000003</v>
      </c>
      <c r="E341" s="30">
        <v>5.6300000000000003E-2</v>
      </c>
      <c r="F341" s="30">
        <v>6.9036</v>
      </c>
      <c r="G341" s="30">
        <v>51.179299999999998</v>
      </c>
      <c r="H341" s="30">
        <v>0.1075</v>
      </c>
      <c r="I341" s="31" t="s">
        <v>3</v>
      </c>
      <c r="J341" s="31" t="s">
        <v>3</v>
      </c>
      <c r="K341" s="31" t="s">
        <v>3</v>
      </c>
      <c r="L341" s="30">
        <v>0</v>
      </c>
      <c r="M341" s="30">
        <v>0.3261</v>
      </c>
      <c r="N341" s="30">
        <v>6.0600000000000001E-2</v>
      </c>
      <c r="O341" s="31" t="s">
        <v>3</v>
      </c>
      <c r="P341" s="31" t="s">
        <v>3</v>
      </c>
      <c r="Q341" s="31" t="s">
        <v>3</v>
      </c>
      <c r="R341" s="30">
        <v>99.877600000000001</v>
      </c>
      <c r="S341" s="3">
        <v>92.966281060388212</v>
      </c>
    </row>
    <row r="342" spans="1:19" ht="14.5" customHeight="1" x14ac:dyDescent="0.35">
      <c r="A342" s="46"/>
      <c r="B342" s="55" t="s">
        <v>378</v>
      </c>
      <c r="C342" s="149" t="s">
        <v>9</v>
      </c>
      <c r="D342" s="2">
        <v>40.057000000000002</v>
      </c>
      <c r="E342" s="30">
        <v>0</v>
      </c>
      <c r="F342" s="30">
        <v>8.1333000000000002</v>
      </c>
      <c r="G342" s="30">
        <v>48.908499999999997</v>
      </c>
      <c r="H342" s="30">
        <v>7.1999999999999995E-2</v>
      </c>
      <c r="I342" s="30">
        <v>0.1128</v>
      </c>
      <c r="J342" s="31" t="s">
        <v>3</v>
      </c>
      <c r="K342" s="31" t="s">
        <v>3</v>
      </c>
      <c r="L342" s="30">
        <v>0</v>
      </c>
      <c r="M342" s="30">
        <v>0.375</v>
      </c>
      <c r="N342" s="30">
        <v>5.3900000000000003E-2</v>
      </c>
      <c r="O342" s="31" t="s">
        <v>3</v>
      </c>
      <c r="P342" s="31" t="s">
        <v>3</v>
      </c>
      <c r="Q342" s="31" t="s">
        <v>3</v>
      </c>
      <c r="R342" s="30">
        <v>97.712299999999999</v>
      </c>
      <c r="S342" s="3">
        <v>91.468376304447048</v>
      </c>
    </row>
    <row r="343" spans="1:19" ht="14.5" customHeight="1" x14ac:dyDescent="0.35">
      <c r="A343" s="46"/>
      <c r="B343" s="55" t="s">
        <v>379</v>
      </c>
      <c r="C343" s="149" t="s">
        <v>9</v>
      </c>
      <c r="D343" s="2">
        <v>41.334899999999998</v>
      </c>
      <c r="E343" s="30">
        <v>4.6600000000000003E-2</v>
      </c>
      <c r="F343" s="30">
        <v>7.1405000000000003</v>
      </c>
      <c r="G343" s="30">
        <v>50.8371</v>
      </c>
      <c r="H343" s="30">
        <v>9.7500000000000003E-2</v>
      </c>
      <c r="I343" s="30">
        <v>4.9299999999999997E-2</v>
      </c>
      <c r="J343" s="31" t="s">
        <v>3</v>
      </c>
      <c r="K343" s="31" t="s">
        <v>3</v>
      </c>
      <c r="L343" s="30">
        <v>0</v>
      </c>
      <c r="M343" s="30">
        <v>0.3664</v>
      </c>
      <c r="N343" s="30">
        <v>6.6199999999999995E-2</v>
      </c>
      <c r="O343" s="31" t="s">
        <v>3</v>
      </c>
      <c r="P343" s="31" t="s">
        <v>3</v>
      </c>
      <c r="Q343" s="31" t="s">
        <v>3</v>
      </c>
      <c r="R343" s="30">
        <v>99.938400000000001</v>
      </c>
      <c r="S343" s="3">
        <v>92.697147967897436</v>
      </c>
    </row>
    <row r="344" spans="1:19" ht="14.5" customHeight="1" x14ac:dyDescent="0.35">
      <c r="A344" s="46"/>
      <c r="B344" s="55" t="s">
        <v>380</v>
      </c>
      <c r="C344" s="149" t="s">
        <v>1</v>
      </c>
      <c r="D344" s="2">
        <v>41.3309</v>
      </c>
      <c r="E344" s="30">
        <v>6.3399999999999998E-2</v>
      </c>
      <c r="F344" s="30">
        <v>6.7609000000000004</v>
      </c>
      <c r="G344" s="30">
        <v>51.610599999999998</v>
      </c>
      <c r="H344" s="30">
        <v>0.1017</v>
      </c>
      <c r="I344" s="30">
        <v>6.0100000000000001E-2</v>
      </c>
      <c r="J344" s="31" t="s">
        <v>3</v>
      </c>
      <c r="K344" s="31" t="s">
        <v>3</v>
      </c>
      <c r="L344" s="30">
        <v>0</v>
      </c>
      <c r="M344" s="30">
        <v>0.3402</v>
      </c>
      <c r="N344" s="30">
        <v>5.9299999999999999E-2</v>
      </c>
      <c r="O344" s="31" t="s">
        <v>3</v>
      </c>
      <c r="P344" s="31" t="s">
        <v>3</v>
      </c>
      <c r="Q344" s="31" t="s">
        <v>3</v>
      </c>
      <c r="R344" s="30">
        <v>100.3271</v>
      </c>
      <c r="S344" s="3">
        <v>93.15534362133593</v>
      </c>
    </row>
    <row r="345" spans="1:19" ht="14.5" customHeight="1" x14ac:dyDescent="0.35">
      <c r="A345" s="46"/>
      <c r="B345" s="55" t="s">
        <v>381</v>
      </c>
      <c r="C345" s="149" t="s">
        <v>1</v>
      </c>
      <c r="D345" s="2">
        <v>40.8598</v>
      </c>
      <c r="E345" s="30">
        <v>3.9800000000000002E-2</v>
      </c>
      <c r="F345" s="30">
        <v>6.7169999999999996</v>
      </c>
      <c r="G345" s="30">
        <v>52.007899999999999</v>
      </c>
      <c r="H345" s="30">
        <v>0.10340000000000001</v>
      </c>
      <c r="I345" s="30">
        <v>4.5900000000000003E-2</v>
      </c>
      <c r="J345" s="31" t="s">
        <v>3</v>
      </c>
      <c r="K345" s="31" t="s">
        <v>3</v>
      </c>
      <c r="L345" s="30">
        <v>0</v>
      </c>
      <c r="M345" s="30">
        <v>0.27560000000000001</v>
      </c>
      <c r="N345" s="30">
        <v>6.88E-2</v>
      </c>
      <c r="O345" s="31" t="s">
        <v>3</v>
      </c>
      <c r="P345" s="31" t="s">
        <v>3</v>
      </c>
      <c r="Q345" s="31" t="s">
        <v>3</v>
      </c>
      <c r="R345" s="30">
        <v>100.1182</v>
      </c>
      <c r="S345" s="3">
        <v>93.245224740662366</v>
      </c>
    </row>
    <row r="346" spans="1:19" ht="14.5" customHeight="1" x14ac:dyDescent="0.35">
      <c r="A346" s="46"/>
      <c r="B346" s="55" t="s">
        <v>382</v>
      </c>
      <c r="C346" s="149" t="s">
        <v>1</v>
      </c>
      <c r="D346" s="2">
        <v>41.446899999999999</v>
      </c>
      <c r="E346" s="30">
        <v>0</v>
      </c>
      <c r="F346" s="30">
        <v>6.6792999999999996</v>
      </c>
      <c r="G346" s="30">
        <v>51.502600000000001</v>
      </c>
      <c r="H346" s="30">
        <v>8.9899999999999994E-2</v>
      </c>
      <c r="I346" s="31" t="s">
        <v>3</v>
      </c>
      <c r="J346" s="31" t="s">
        <v>3</v>
      </c>
      <c r="K346" s="31" t="s">
        <v>3</v>
      </c>
      <c r="L346" s="30">
        <v>0</v>
      </c>
      <c r="M346" s="30">
        <v>0.32979999999999998</v>
      </c>
      <c r="N346" s="30">
        <v>8.3099999999999993E-2</v>
      </c>
      <c r="O346" s="31" t="s">
        <v>3</v>
      </c>
      <c r="P346" s="31" t="s">
        <v>3</v>
      </c>
      <c r="Q346" s="31" t="s">
        <v>3</v>
      </c>
      <c r="R346" s="30">
        <v>100.13160000000001</v>
      </c>
      <c r="S346" s="3">
        <v>93.219134411665181</v>
      </c>
    </row>
    <row r="347" spans="1:19" ht="14.5" customHeight="1" x14ac:dyDescent="0.35">
      <c r="A347" s="46"/>
      <c r="B347" s="55" t="s">
        <v>383</v>
      </c>
      <c r="C347" s="149" t="s">
        <v>1</v>
      </c>
      <c r="D347" s="2">
        <v>41.4816</v>
      </c>
      <c r="E347" s="30">
        <v>0</v>
      </c>
      <c r="F347" s="30">
        <v>5.9518000000000004</v>
      </c>
      <c r="G347" s="30">
        <v>52.351500000000001</v>
      </c>
      <c r="H347" s="30">
        <v>0.1014</v>
      </c>
      <c r="I347" s="31" t="s">
        <v>3</v>
      </c>
      <c r="J347" s="31" t="s">
        <v>3</v>
      </c>
      <c r="K347" s="31" t="s">
        <v>3</v>
      </c>
      <c r="L347" s="30">
        <v>0</v>
      </c>
      <c r="M347" s="30">
        <v>0.36280000000000001</v>
      </c>
      <c r="N347" s="30">
        <v>4.4400000000000002E-2</v>
      </c>
      <c r="O347" s="31" t="s">
        <v>3</v>
      </c>
      <c r="P347" s="31" t="s">
        <v>3</v>
      </c>
      <c r="Q347" s="31" t="s">
        <v>3</v>
      </c>
      <c r="R347" s="30">
        <v>100.29349999999999</v>
      </c>
      <c r="S347" s="3">
        <v>94.005528907891701</v>
      </c>
    </row>
    <row r="348" spans="1:19" ht="14.5" customHeight="1" x14ac:dyDescent="0.35">
      <c r="A348" s="46"/>
      <c r="B348" s="55" t="s">
        <v>384</v>
      </c>
      <c r="C348" s="149" t="s">
        <v>1</v>
      </c>
      <c r="D348" s="2">
        <v>41.669600000000003</v>
      </c>
      <c r="E348" s="30">
        <v>0</v>
      </c>
      <c r="F348" s="30">
        <v>5.5541</v>
      </c>
      <c r="G348" s="30">
        <v>52.236400000000003</v>
      </c>
      <c r="H348" s="30">
        <v>0.1084</v>
      </c>
      <c r="I348" s="31" t="s">
        <v>3</v>
      </c>
      <c r="J348" s="31" t="s">
        <v>3</v>
      </c>
      <c r="K348" s="31" t="s">
        <v>3</v>
      </c>
      <c r="L348" s="30">
        <v>0</v>
      </c>
      <c r="M348" s="30">
        <v>0.3518</v>
      </c>
      <c r="N348" s="30">
        <v>5.74E-2</v>
      </c>
      <c r="O348" s="31" t="s">
        <v>3</v>
      </c>
      <c r="P348" s="31" t="s">
        <v>3</v>
      </c>
      <c r="Q348" s="31" t="s">
        <v>3</v>
      </c>
      <c r="R348" s="30">
        <v>99.977800000000002</v>
      </c>
      <c r="S348" s="3">
        <v>94.371904608862266</v>
      </c>
    </row>
    <row r="349" spans="1:19" ht="14.5" customHeight="1" x14ac:dyDescent="0.35">
      <c r="A349" s="46"/>
      <c r="B349" s="55" t="s">
        <v>385</v>
      </c>
      <c r="C349" s="149" t="s">
        <v>1</v>
      </c>
      <c r="D349" s="2">
        <v>41.6648</v>
      </c>
      <c r="E349" s="30">
        <v>0</v>
      </c>
      <c r="F349" s="30">
        <v>5.7046000000000001</v>
      </c>
      <c r="G349" s="30">
        <v>52.301900000000003</v>
      </c>
      <c r="H349" s="30">
        <v>4.0599999999999997E-2</v>
      </c>
      <c r="I349" s="31" t="s">
        <v>3</v>
      </c>
      <c r="J349" s="31" t="s">
        <v>3</v>
      </c>
      <c r="K349" s="31" t="s">
        <v>3</v>
      </c>
      <c r="L349" s="30">
        <v>0</v>
      </c>
      <c r="M349" s="30">
        <v>0.35880000000000001</v>
      </c>
      <c r="N349" s="30">
        <v>0</v>
      </c>
      <c r="O349" s="31" t="s">
        <v>3</v>
      </c>
      <c r="P349" s="31" t="s">
        <v>3</v>
      </c>
      <c r="Q349" s="31" t="s">
        <v>3</v>
      </c>
      <c r="R349" s="30">
        <v>100.0706</v>
      </c>
      <c r="S349" s="3">
        <v>94.235013403342847</v>
      </c>
    </row>
    <row r="350" spans="1:19" ht="14.5" customHeight="1" x14ac:dyDescent="0.35">
      <c r="A350" s="46"/>
      <c r="B350" s="55" t="s">
        <v>386</v>
      </c>
      <c r="C350" s="149" t="s">
        <v>1</v>
      </c>
      <c r="D350" s="2">
        <v>41.043300000000002</v>
      </c>
      <c r="E350" s="30">
        <v>0</v>
      </c>
      <c r="F350" s="30">
        <v>7.2702</v>
      </c>
      <c r="G350" s="30">
        <v>51.196300000000001</v>
      </c>
      <c r="H350" s="30">
        <v>5.7500000000000002E-2</v>
      </c>
      <c r="I350" s="31" t="s">
        <v>3</v>
      </c>
      <c r="J350" s="31" t="s">
        <v>3</v>
      </c>
      <c r="K350" s="31" t="s">
        <v>3</v>
      </c>
      <c r="L350" s="30">
        <v>0</v>
      </c>
      <c r="M350" s="30">
        <v>0.33739999999999998</v>
      </c>
      <c r="N350" s="30">
        <v>0</v>
      </c>
      <c r="O350" s="31" t="s">
        <v>3</v>
      </c>
      <c r="P350" s="31" t="s">
        <v>3</v>
      </c>
      <c r="Q350" s="31" t="s">
        <v>3</v>
      </c>
      <c r="R350" s="30">
        <v>99.904600000000002</v>
      </c>
      <c r="S350" s="3">
        <v>92.622604828053667</v>
      </c>
    </row>
    <row r="351" spans="1:19" ht="14.5" customHeight="1" x14ac:dyDescent="0.35">
      <c r="A351" s="46"/>
      <c r="B351" s="55" t="s">
        <v>387</v>
      </c>
      <c r="C351" s="149" t="s">
        <v>9</v>
      </c>
      <c r="D351" s="2">
        <v>41.307000000000002</v>
      </c>
      <c r="E351" s="30">
        <v>0</v>
      </c>
      <c r="F351" s="30">
        <v>7.9025999999999996</v>
      </c>
      <c r="G351" s="30">
        <v>50.611400000000003</v>
      </c>
      <c r="H351" s="30">
        <v>0.109</v>
      </c>
      <c r="I351" s="30">
        <v>5.8000000000000003E-2</v>
      </c>
      <c r="J351" s="31" t="s">
        <v>3</v>
      </c>
      <c r="K351" s="31" t="s">
        <v>3</v>
      </c>
      <c r="L351" s="30">
        <v>0</v>
      </c>
      <c r="M351" s="30">
        <v>0.3372</v>
      </c>
      <c r="N351" s="30">
        <v>0</v>
      </c>
      <c r="O351" s="31" t="s">
        <v>3</v>
      </c>
      <c r="P351" s="31" t="s">
        <v>3</v>
      </c>
      <c r="Q351" s="31" t="s">
        <v>3</v>
      </c>
      <c r="R351" s="30">
        <v>100.3253</v>
      </c>
      <c r="S351" s="3">
        <v>91.947344601324033</v>
      </c>
    </row>
    <row r="352" spans="1:19" ht="14.5" customHeight="1" x14ac:dyDescent="0.35">
      <c r="A352" s="46"/>
      <c r="B352" s="55" t="s">
        <v>388</v>
      </c>
      <c r="C352" s="149" t="s">
        <v>1</v>
      </c>
      <c r="D352" s="2">
        <v>40.892600000000002</v>
      </c>
      <c r="E352" s="30">
        <v>0</v>
      </c>
      <c r="F352" s="30">
        <v>6.8444000000000003</v>
      </c>
      <c r="G352" s="30">
        <v>51.034399999999998</v>
      </c>
      <c r="H352" s="30">
        <v>9.8100000000000007E-2</v>
      </c>
      <c r="I352" s="30">
        <v>3.7699999999999997E-2</v>
      </c>
      <c r="J352" s="31" t="s">
        <v>3</v>
      </c>
      <c r="K352" s="31" t="s">
        <v>3</v>
      </c>
      <c r="L352" s="30">
        <v>0</v>
      </c>
      <c r="M352" s="30">
        <v>0.31280000000000002</v>
      </c>
      <c r="N352" s="30">
        <v>0.10059999999999999</v>
      </c>
      <c r="O352" s="31" t="s">
        <v>3</v>
      </c>
      <c r="P352" s="31" t="s">
        <v>3</v>
      </c>
      <c r="Q352" s="31" t="s">
        <v>3</v>
      </c>
      <c r="R352" s="30">
        <v>99.320599999999999</v>
      </c>
      <c r="S352" s="3">
        <v>93.003962998540459</v>
      </c>
    </row>
    <row r="353" spans="1:19" ht="14.5" customHeight="1" x14ac:dyDescent="0.35">
      <c r="A353" s="46"/>
      <c r="B353" s="55" t="s">
        <v>389</v>
      </c>
      <c r="C353" s="149" t="s">
        <v>1</v>
      </c>
      <c r="D353" s="2">
        <v>40.786099999999998</v>
      </c>
      <c r="E353" s="30">
        <v>3.8699999999999998E-2</v>
      </c>
      <c r="F353" s="30">
        <v>5.57</v>
      </c>
      <c r="G353" s="30">
        <v>51.525300000000001</v>
      </c>
      <c r="H353" s="30">
        <v>9.4700000000000006E-2</v>
      </c>
      <c r="I353" s="30">
        <v>5.2200000000000003E-2</v>
      </c>
      <c r="J353" s="31" t="s">
        <v>3</v>
      </c>
      <c r="K353" s="31" t="s">
        <v>3</v>
      </c>
      <c r="L353" s="30">
        <v>0</v>
      </c>
      <c r="M353" s="30">
        <v>0.28089999999999998</v>
      </c>
      <c r="N353" s="30">
        <v>6.8400000000000002E-2</v>
      </c>
      <c r="O353" s="31" t="s">
        <v>3</v>
      </c>
      <c r="P353" s="31" t="s">
        <v>3</v>
      </c>
      <c r="Q353" s="31" t="s">
        <v>3</v>
      </c>
      <c r="R353" s="30">
        <v>98.4161</v>
      </c>
      <c r="S353" s="3">
        <v>94.283271299089449</v>
      </c>
    </row>
    <row r="354" spans="1:19" ht="14.5" customHeight="1" x14ac:dyDescent="0.35">
      <c r="A354" s="46"/>
      <c r="B354" s="55" t="s">
        <v>390</v>
      </c>
      <c r="C354" s="149" t="s">
        <v>1</v>
      </c>
      <c r="D354" s="2">
        <v>40.762799999999999</v>
      </c>
      <c r="E354" s="30">
        <v>0.15640000000000001</v>
      </c>
      <c r="F354" s="30">
        <v>6.6523000000000003</v>
      </c>
      <c r="G354" s="30">
        <v>49.941600000000001</v>
      </c>
      <c r="H354" s="30">
        <v>0.1065</v>
      </c>
      <c r="I354" s="30">
        <v>0.2044</v>
      </c>
      <c r="J354" s="31" t="s">
        <v>3</v>
      </c>
      <c r="K354" s="31" t="s">
        <v>3</v>
      </c>
      <c r="L354" s="30">
        <v>0</v>
      </c>
      <c r="M354" s="30">
        <v>0.35210000000000002</v>
      </c>
      <c r="N354" s="30">
        <v>8.7499999999999994E-2</v>
      </c>
      <c r="O354" s="31" t="s">
        <v>3</v>
      </c>
      <c r="P354" s="31" t="s">
        <v>3</v>
      </c>
      <c r="Q354" s="31" t="s">
        <v>3</v>
      </c>
      <c r="R354" s="30">
        <v>98.263400000000004</v>
      </c>
      <c r="S354" s="3">
        <v>93.048224497633697</v>
      </c>
    </row>
    <row r="355" spans="1:19" ht="14.5" customHeight="1" x14ac:dyDescent="0.35">
      <c r="A355" s="46"/>
      <c r="B355" s="55" t="s">
        <v>391</v>
      </c>
      <c r="C355" s="149" t="s">
        <v>1</v>
      </c>
      <c r="D355" s="2">
        <v>41.66</v>
      </c>
      <c r="E355" s="30">
        <v>0.06</v>
      </c>
      <c r="F355" s="30">
        <v>6.4132999999999996</v>
      </c>
      <c r="G355" s="30">
        <v>51.5867</v>
      </c>
      <c r="H355" s="30">
        <v>0.09</v>
      </c>
      <c r="I355" s="30">
        <v>7.0000000000000007E-2</v>
      </c>
      <c r="J355" s="31" t="s">
        <v>3</v>
      </c>
      <c r="K355" s="31" t="s">
        <v>3</v>
      </c>
      <c r="L355" s="30">
        <v>0</v>
      </c>
      <c r="M355" s="30">
        <v>0.34670000000000001</v>
      </c>
      <c r="N355" s="30">
        <v>8.5000000000000006E-2</v>
      </c>
      <c r="O355" s="31" t="s">
        <v>3</v>
      </c>
      <c r="P355" s="31" t="s">
        <v>3</v>
      </c>
      <c r="Q355" s="31" t="s">
        <v>3</v>
      </c>
      <c r="R355" s="30">
        <v>100.3117</v>
      </c>
      <c r="S355" s="3">
        <v>93.481498806954662</v>
      </c>
    </row>
    <row r="356" spans="1:19" ht="14.5" customHeight="1" x14ac:dyDescent="0.35">
      <c r="A356" s="46"/>
      <c r="B356" s="55" t="s">
        <v>392</v>
      </c>
      <c r="C356" s="149" t="s">
        <v>1</v>
      </c>
      <c r="D356" s="2">
        <v>41.470199999999998</v>
      </c>
      <c r="E356" s="30">
        <v>0</v>
      </c>
      <c r="F356" s="30">
        <v>6.8604000000000003</v>
      </c>
      <c r="G356" s="30">
        <v>50.9343</v>
      </c>
      <c r="H356" s="30">
        <v>8.7599999999999997E-2</v>
      </c>
      <c r="I356" s="31" t="s">
        <v>3</v>
      </c>
      <c r="J356" s="31" t="s">
        <v>3</v>
      </c>
      <c r="K356" s="31" t="s">
        <v>3</v>
      </c>
      <c r="L356" s="30">
        <v>0</v>
      </c>
      <c r="M356" s="30">
        <v>0.33139999999999997</v>
      </c>
      <c r="N356" s="30">
        <v>5.6899999999999999E-2</v>
      </c>
      <c r="O356" s="31" t="s">
        <v>3</v>
      </c>
      <c r="P356" s="31" t="s">
        <v>3</v>
      </c>
      <c r="Q356" s="31" t="s">
        <v>3</v>
      </c>
      <c r="R356" s="30">
        <v>99.740799999999993</v>
      </c>
      <c r="S356" s="3">
        <v>92.975943982876515</v>
      </c>
    </row>
    <row r="357" spans="1:19" ht="14.5" customHeight="1" x14ac:dyDescent="0.35">
      <c r="A357" s="46"/>
      <c r="B357" s="55" t="s">
        <v>393</v>
      </c>
      <c r="C357" s="149" t="s">
        <v>1</v>
      </c>
      <c r="D357" s="2">
        <v>40.89</v>
      </c>
      <c r="E357" s="30">
        <v>7.4999999999999997E-2</v>
      </c>
      <c r="F357" s="30">
        <v>7.7649999999999997</v>
      </c>
      <c r="G357" s="30">
        <v>49.895000000000003</v>
      </c>
      <c r="H357" s="30">
        <v>8.5000000000000006E-2</v>
      </c>
      <c r="I357" s="30">
        <v>8.5000000000000006E-2</v>
      </c>
      <c r="J357" s="31" t="s">
        <v>3</v>
      </c>
      <c r="K357" s="31" t="s">
        <v>3</v>
      </c>
      <c r="L357" s="30">
        <v>0</v>
      </c>
      <c r="M357" s="30">
        <v>0.34</v>
      </c>
      <c r="N357" s="30">
        <v>0</v>
      </c>
      <c r="O357" s="31" t="s">
        <v>3</v>
      </c>
      <c r="P357" s="31" t="s">
        <v>3</v>
      </c>
      <c r="Q357" s="31" t="s">
        <v>3</v>
      </c>
      <c r="R357" s="30">
        <v>99.135000000000005</v>
      </c>
      <c r="S357" s="3">
        <v>91.971813433963973</v>
      </c>
    </row>
    <row r="358" spans="1:19" ht="14.5" customHeight="1" x14ac:dyDescent="0.35">
      <c r="A358" s="50"/>
      <c r="B358" s="56" t="s">
        <v>394</v>
      </c>
      <c r="C358" s="150" t="s">
        <v>1</v>
      </c>
      <c r="D358" s="9">
        <v>41.1843</v>
      </c>
      <c r="E358" s="10">
        <v>0</v>
      </c>
      <c r="F358" s="10">
        <v>6.9301000000000004</v>
      </c>
      <c r="G358" s="10">
        <v>51.408000000000001</v>
      </c>
      <c r="H358" s="10">
        <v>9.9299999999999999E-2</v>
      </c>
      <c r="I358" s="10">
        <v>3.3599999999999998E-2</v>
      </c>
      <c r="J358" s="11" t="s">
        <v>3</v>
      </c>
      <c r="K358" s="11" t="s">
        <v>3</v>
      </c>
      <c r="L358" s="10">
        <v>0</v>
      </c>
      <c r="M358" s="10">
        <v>0.33760000000000001</v>
      </c>
      <c r="N358" s="10">
        <v>5.79E-2</v>
      </c>
      <c r="O358" s="11" t="s">
        <v>3</v>
      </c>
      <c r="P358" s="11" t="s">
        <v>3</v>
      </c>
      <c r="Q358" s="11" t="s">
        <v>3</v>
      </c>
      <c r="R358" s="10">
        <v>100.05070000000001</v>
      </c>
      <c r="S358" s="3">
        <v>92.970382649097104</v>
      </c>
    </row>
    <row r="359" spans="1:19" ht="14.5" customHeight="1" x14ac:dyDescent="0.35">
      <c r="A359" s="23" t="s">
        <v>395</v>
      </c>
      <c r="B359" s="54" t="s">
        <v>396</v>
      </c>
      <c r="C359" s="149" t="s">
        <v>9</v>
      </c>
      <c r="D359" s="2">
        <v>40.338000000000001</v>
      </c>
      <c r="E359" s="30">
        <v>1.7000000000000001E-2</v>
      </c>
      <c r="F359" s="30">
        <v>7.5052000000000003</v>
      </c>
      <c r="G359" s="30">
        <v>50.859900000000003</v>
      </c>
      <c r="H359" s="30">
        <v>9.9900000000000003E-2</v>
      </c>
      <c r="I359" s="30">
        <v>4.4999999999999998E-2</v>
      </c>
      <c r="J359" s="31" t="s">
        <v>3</v>
      </c>
      <c r="K359" s="31" t="s">
        <v>3</v>
      </c>
      <c r="L359" s="31" t="s">
        <v>3</v>
      </c>
      <c r="M359" s="30">
        <v>0.38340000000000002</v>
      </c>
      <c r="N359" s="30">
        <v>5.6000000000000001E-2</v>
      </c>
      <c r="O359" s="31" t="s">
        <v>3</v>
      </c>
      <c r="P359" s="31" t="s">
        <v>3</v>
      </c>
      <c r="Q359" s="31" t="s">
        <v>3</v>
      </c>
      <c r="R359" s="30">
        <v>99.304400000000001</v>
      </c>
      <c r="S359" s="24">
        <v>92.355845923416751</v>
      </c>
    </row>
    <row r="360" spans="1:19" ht="14.5" customHeight="1" x14ac:dyDescent="0.35">
      <c r="A360" s="46"/>
      <c r="B360" s="55" t="s">
        <v>397</v>
      </c>
      <c r="C360" s="149" t="s">
        <v>1</v>
      </c>
      <c r="D360" s="2">
        <v>40.9</v>
      </c>
      <c r="E360" s="31" t="s">
        <v>3</v>
      </c>
      <c r="F360" s="30">
        <v>7.08</v>
      </c>
      <c r="G360" s="30">
        <v>50.6</v>
      </c>
      <c r="H360" s="30">
        <v>0.09</v>
      </c>
      <c r="I360" s="30">
        <v>0.01</v>
      </c>
      <c r="J360" s="31" t="s">
        <v>3</v>
      </c>
      <c r="K360" s="31" t="s">
        <v>3</v>
      </c>
      <c r="L360" s="31" t="s">
        <v>3</v>
      </c>
      <c r="M360" s="30">
        <v>0.3</v>
      </c>
      <c r="N360" s="30">
        <v>0.02</v>
      </c>
      <c r="O360" s="31" t="s">
        <v>3</v>
      </c>
      <c r="P360" s="31" t="s">
        <v>3</v>
      </c>
      <c r="Q360" s="31" t="s">
        <v>3</v>
      </c>
      <c r="R360" s="30">
        <v>99</v>
      </c>
      <c r="S360" s="3">
        <v>92.723060372860132</v>
      </c>
    </row>
    <row r="361" spans="1:19" ht="14.5" customHeight="1" x14ac:dyDescent="0.35">
      <c r="A361" s="46"/>
      <c r="B361" s="55" t="s">
        <v>398</v>
      </c>
      <c r="C361" s="149" t="s">
        <v>1</v>
      </c>
      <c r="D361" s="2">
        <v>40.1</v>
      </c>
      <c r="E361" s="31" t="s">
        <v>3</v>
      </c>
      <c r="F361" s="30">
        <v>9.9</v>
      </c>
      <c r="G361" s="30">
        <v>48.7</v>
      </c>
      <c r="H361" s="30">
        <v>0.11</v>
      </c>
      <c r="I361" s="30">
        <v>0.03</v>
      </c>
      <c r="J361" s="31" t="s">
        <v>3</v>
      </c>
      <c r="K361" s="31" t="s">
        <v>3</v>
      </c>
      <c r="L361" s="31" t="s">
        <v>3</v>
      </c>
      <c r="M361" s="30">
        <v>0.33</v>
      </c>
      <c r="N361" s="30">
        <v>0.01</v>
      </c>
      <c r="O361" s="31" t="s">
        <v>3</v>
      </c>
      <c r="P361" s="31" t="s">
        <v>3</v>
      </c>
      <c r="Q361" s="31" t="s">
        <v>3</v>
      </c>
      <c r="R361" s="30">
        <v>99.18</v>
      </c>
      <c r="S361" s="3">
        <v>89.764921826598581</v>
      </c>
    </row>
    <row r="362" spans="1:19" ht="14.5" customHeight="1" x14ac:dyDescent="0.35">
      <c r="A362" s="46"/>
      <c r="B362" s="55" t="s">
        <v>399</v>
      </c>
      <c r="C362" s="149" t="s">
        <v>1</v>
      </c>
      <c r="D362" s="2">
        <v>41.4</v>
      </c>
      <c r="E362" s="31" t="s">
        <v>3</v>
      </c>
      <c r="F362" s="30">
        <v>6.46</v>
      </c>
      <c r="G362" s="30">
        <v>51.7</v>
      </c>
      <c r="H362" s="30">
        <v>0.09</v>
      </c>
      <c r="I362" s="30">
        <v>0.01</v>
      </c>
      <c r="J362" s="31" t="s">
        <v>3</v>
      </c>
      <c r="K362" s="31" t="s">
        <v>3</v>
      </c>
      <c r="L362" s="31" t="s">
        <v>3</v>
      </c>
      <c r="M362" s="30">
        <v>0.33</v>
      </c>
      <c r="N362" s="30">
        <v>0.03</v>
      </c>
      <c r="O362" s="31" t="s">
        <v>3</v>
      </c>
      <c r="P362" s="31" t="s">
        <v>3</v>
      </c>
      <c r="Q362" s="31" t="s">
        <v>3</v>
      </c>
      <c r="R362" s="30">
        <v>100.02</v>
      </c>
      <c r="S362" s="3">
        <v>93.450588342138815</v>
      </c>
    </row>
    <row r="363" spans="1:19" ht="14.5" customHeight="1" x14ac:dyDescent="0.35">
      <c r="A363" s="46"/>
      <c r="B363" s="55" t="s">
        <v>400</v>
      </c>
      <c r="C363" s="149" t="s">
        <v>1</v>
      </c>
      <c r="D363" s="2">
        <v>41.6</v>
      </c>
      <c r="E363" s="31" t="s">
        <v>3</v>
      </c>
      <c r="F363" s="30">
        <v>6.57</v>
      </c>
      <c r="G363" s="30">
        <v>51.7</v>
      </c>
      <c r="H363" s="30">
        <v>7.0000000000000007E-2</v>
      </c>
      <c r="I363" s="30">
        <v>0.02</v>
      </c>
      <c r="J363" s="31" t="s">
        <v>3</v>
      </c>
      <c r="K363" s="31" t="s">
        <v>3</v>
      </c>
      <c r="L363" s="31" t="s">
        <v>3</v>
      </c>
      <c r="M363" s="30">
        <v>0.35</v>
      </c>
      <c r="N363" s="30">
        <v>0.03</v>
      </c>
      <c r="O363" s="31" t="s">
        <v>3</v>
      </c>
      <c r="P363" s="31" t="s">
        <v>3</v>
      </c>
      <c r="Q363" s="31" t="s">
        <v>3</v>
      </c>
      <c r="R363" s="30">
        <v>100.34</v>
      </c>
      <c r="S363" s="3">
        <v>93.346486017043716</v>
      </c>
    </row>
    <row r="364" spans="1:19" ht="14.5" customHeight="1" x14ac:dyDescent="0.35">
      <c r="A364" s="46"/>
      <c r="B364" s="55" t="s">
        <v>401</v>
      </c>
      <c r="C364" s="149" t="s">
        <v>1</v>
      </c>
      <c r="D364" s="2">
        <v>41.1</v>
      </c>
      <c r="E364" s="30">
        <v>1.6E-2</v>
      </c>
      <c r="F364" s="30">
        <v>6.22</v>
      </c>
      <c r="G364" s="30">
        <v>52.06</v>
      </c>
      <c r="H364" s="30">
        <v>8.7999999999999995E-2</v>
      </c>
      <c r="I364" s="30">
        <v>1.6E-2</v>
      </c>
      <c r="J364" s="31" t="s">
        <v>3</v>
      </c>
      <c r="K364" s="31" t="s">
        <v>3</v>
      </c>
      <c r="L364" s="31" t="s">
        <v>3</v>
      </c>
      <c r="M364" s="30">
        <v>0.35</v>
      </c>
      <c r="N364" s="30">
        <v>2.5000000000000001E-2</v>
      </c>
      <c r="O364" s="31" t="s">
        <v>3</v>
      </c>
      <c r="P364" s="31" t="s">
        <v>3</v>
      </c>
      <c r="Q364" s="31" t="s">
        <v>3</v>
      </c>
      <c r="R364" s="30">
        <v>99.875</v>
      </c>
      <c r="S364" s="3">
        <v>93.719496780022538</v>
      </c>
    </row>
    <row r="365" spans="1:19" ht="14.5" customHeight="1" x14ac:dyDescent="0.35">
      <c r="A365" s="50"/>
      <c r="B365" s="56" t="s">
        <v>402</v>
      </c>
      <c r="C365" s="150" t="s">
        <v>1</v>
      </c>
      <c r="D365" s="9">
        <v>40.463999999999999</v>
      </c>
      <c r="E365" s="10">
        <v>0.01</v>
      </c>
      <c r="F365" s="10">
        <v>7.2827999999999999</v>
      </c>
      <c r="G365" s="10">
        <v>50.521299999999997</v>
      </c>
      <c r="H365" s="10">
        <v>0.1009</v>
      </c>
      <c r="I365" s="10">
        <v>4.2000000000000003E-2</v>
      </c>
      <c r="J365" s="11" t="s">
        <v>3</v>
      </c>
      <c r="K365" s="11" t="s">
        <v>3</v>
      </c>
      <c r="L365" s="11" t="s">
        <v>3</v>
      </c>
      <c r="M365" s="10">
        <v>0.38040000000000002</v>
      </c>
      <c r="N365" s="10">
        <v>2.3E-2</v>
      </c>
      <c r="O365" s="11" t="s">
        <v>3</v>
      </c>
      <c r="P365" s="11" t="s">
        <v>3</v>
      </c>
      <c r="Q365" s="11" t="s">
        <v>3</v>
      </c>
      <c r="R365" s="10">
        <v>98.824399999999997</v>
      </c>
      <c r="S365" s="26">
        <v>92.519423668937762</v>
      </c>
    </row>
    <row r="366" spans="1:19" ht="14.5" customHeight="1" x14ac:dyDescent="0.35">
      <c r="A366" s="1" t="s">
        <v>403</v>
      </c>
      <c r="B366" s="29" t="s">
        <v>404</v>
      </c>
      <c r="C366" s="149" t="s">
        <v>1</v>
      </c>
      <c r="D366" s="2">
        <v>40.534999999999997</v>
      </c>
      <c r="E366" s="30">
        <v>0.11650000000000001</v>
      </c>
      <c r="F366" s="30">
        <v>8.2349999999999994</v>
      </c>
      <c r="G366" s="30">
        <v>50.08</v>
      </c>
      <c r="H366" s="30">
        <v>0.11700000000000001</v>
      </c>
      <c r="I366" s="30">
        <v>4.65E-2</v>
      </c>
      <c r="J366" s="30">
        <v>0.02</v>
      </c>
      <c r="K366" s="30">
        <v>0</v>
      </c>
      <c r="L366" s="30">
        <v>5.0000000000000001E-3</v>
      </c>
      <c r="M366" s="30">
        <v>0.3795</v>
      </c>
      <c r="N366" s="30">
        <v>4.5999999999999999E-2</v>
      </c>
      <c r="O366" s="31" t="s">
        <v>3</v>
      </c>
      <c r="P366" s="30">
        <v>8.0000000000000002E-3</v>
      </c>
      <c r="Q366" s="30">
        <v>1.4500000000000001E-2</v>
      </c>
      <c r="R366" s="30">
        <v>99.602999999999994</v>
      </c>
      <c r="S366" s="3">
        <v>91.555712633092369</v>
      </c>
    </row>
    <row r="367" spans="1:19" ht="14.5" customHeight="1" x14ac:dyDescent="0.35">
      <c r="A367" s="46"/>
      <c r="B367" s="29" t="s">
        <v>405</v>
      </c>
      <c r="C367" s="149" t="s">
        <v>1</v>
      </c>
      <c r="D367" s="2">
        <v>40.49</v>
      </c>
      <c r="E367" s="30">
        <v>1.4500000000000001E-2</v>
      </c>
      <c r="F367" s="30">
        <v>8.3650000000000002</v>
      </c>
      <c r="G367" s="30">
        <v>50.11</v>
      </c>
      <c r="H367" s="30">
        <v>0.112</v>
      </c>
      <c r="I367" s="30">
        <v>5.0999999999999997E-2</v>
      </c>
      <c r="J367" s="30">
        <v>2.3E-2</v>
      </c>
      <c r="K367" s="30">
        <v>0</v>
      </c>
      <c r="L367" s="30">
        <v>4.4999999999999997E-3</v>
      </c>
      <c r="M367" s="30">
        <v>0.3805</v>
      </c>
      <c r="N367" s="30">
        <v>4.65E-2</v>
      </c>
      <c r="O367" s="31" t="s">
        <v>3</v>
      </c>
      <c r="P367" s="30">
        <v>5.0000000000000001E-3</v>
      </c>
      <c r="Q367" s="30">
        <v>8.9999999999999993E-3</v>
      </c>
      <c r="R367" s="30">
        <v>99.611000000000004</v>
      </c>
      <c r="S367" s="3">
        <v>91.438517155371926</v>
      </c>
    </row>
    <row r="368" spans="1:19" ht="14.5" customHeight="1" x14ac:dyDescent="0.35">
      <c r="A368" s="46"/>
      <c r="B368" s="29" t="s">
        <v>406</v>
      </c>
      <c r="C368" s="149" t="s">
        <v>1</v>
      </c>
      <c r="D368" s="2">
        <v>40.26</v>
      </c>
      <c r="E368" s="30">
        <v>2.3E-2</v>
      </c>
      <c r="F368" s="30">
        <v>8.4049999999999994</v>
      </c>
      <c r="G368" s="30">
        <v>50.384999999999998</v>
      </c>
      <c r="H368" s="30">
        <v>0.1095</v>
      </c>
      <c r="I368" s="30">
        <v>4.8500000000000001E-2</v>
      </c>
      <c r="J368" s="30">
        <v>0.01</v>
      </c>
      <c r="K368" s="30">
        <v>0</v>
      </c>
      <c r="L368" s="30">
        <v>6.4999999999999997E-3</v>
      </c>
      <c r="M368" s="30">
        <v>0.3765</v>
      </c>
      <c r="N368" s="30">
        <v>0.04</v>
      </c>
      <c r="O368" s="31" t="s">
        <v>3</v>
      </c>
      <c r="P368" s="30">
        <v>0</v>
      </c>
      <c r="Q368" s="30">
        <v>5.0000000000000001E-3</v>
      </c>
      <c r="R368" s="30">
        <v>99.668999999999997</v>
      </c>
      <c r="S368" s="3">
        <v>91.444014995388528</v>
      </c>
    </row>
    <row r="369" spans="1:19" ht="14.5" customHeight="1" x14ac:dyDescent="0.35">
      <c r="A369" s="46"/>
      <c r="B369" s="29" t="s">
        <v>407</v>
      </c>
      <c r="C369" s="149" t="s">
        <v>61</v>
      </c>
      <c r="D369" s="2">
        <v>39.57</v>
      </c>
      <c r="E369" s="30">
        <v>1.4500000000000001E-2</v>
      </c>
      <c r="F369" s="30">
        <v>8.43</v>
      </c>
      <c r="G369" s="30">
        <v>49.38</v>
      </c>
      <c r="H369" s="30">
        <v>0.1085</v>
      </c>
      <c r="I369" s="30">
        <v>4.3499999999999997E-2</v>
      </c>
      <c r="J369" s="30">
        <v>0.01</v>
      </c>
      <c r="K369" s="30">
        <v>0</v>
      </c>
      <c r="L369" s="30">
        <v>5.0000000000000001E-3</v>
      </c>
      <c r="M369" s="30">
        <v>0.39250000000000002</v>
      </c>
      <c r="N369" s="30">
        <v>4.7500000000000001E-2</v>
      </c>
      <c r="O369" s="31" t="s">
        <v>3</v>
      </c>
      <c r="P369" s="30">
        <v>0</v>
      </c>
      <c r="Q369" s="30">
        <v>5.0000000000000001E-3</v>
      </c>
      <c r="R369" s="30">
        <v>98.006500000000003</v>
      </c>
      <c r="S369" s="3">
        <v>91.261399466314373</v>
      </c>
    </row>
    <row r="370" spans="1:19" ht="14.5" customHeight="1" x14ac:dyDescent="0.35">
      <c r="A370" s="46"/>
      <c r="B370" s="29" t="s">
        <v>408</v>
      </c>
      <c r="C370" s="149" t="s">
        <v>1</v>
      </c>
      <c r="D370" s="2">
        <v>40.015000000000001</v>
      </c>
      <c r="E370" s="30">
        <v>1.2999999999999999E-2</v>
      </c>
      <c r="F370" s="30">
        <v>8.5150000000000006</v>
      </c>
      <c r="G370" s="30">
        <v>49.744999999999997</v>
      </c>
      <c r="H370" s="30">
        <v>0.113</v>
      </c>
      <c r="I370" s="30">
        <v>0.03</v>
      </c>
      <c r="J370" s="30">
        <v>0.02</v>
      </c>
      <c r="K370" s="30">
        <v>0</v>
      </c>
      <c r="L370" s="30">
        <v>0.01</v>
      </c>
      <c r="M370" s="30">
        <v>0.38750000000000001</v>
      </c>
      <c r="N370" s="30">
        <v>5.0999999999999997E-2</v>
      </c>
      <c r="O370" s="31" t="s">
        <v>3</v>
      </c>
      <c r="P370" s="30">
        <v>0</v>
      </c>
      <c r="Q370" s="30">
        <v>1.7000000000000001E-2</v>
      </c>
      <c r="R370" s="30">
        <v>98.916499999999999</v>
      </c>
      <c r="S370" s="3">
        <v>91.240098253077932</v>
      </c>
    </row>
    <row r="371" spans="1:19" ht="14.5" customHeight="1" x14ac:dyDescent="0.35">
      <c r="A371" s="46"/>
      <c r="B371" s="29" t="s">
        <v>409</v>
      </c>
      <c r="C371" s="149" t="s">
        <v>1</v>
      </c>
      <c r="D371" s="2">
        <v>40.534999999999997</v>
      </c>
      <c r="E371" s="30">
        <v>4.1500000000000002E-2</v>
      </c>
      <c r="F371" s="30">
        <v>8.6050000000000004</v>
      </c>
      <c r="G371" s="30">
        <v>49.93</v>
      </c>
      <c r="H371" s="30">
        <v>0.1205</v>
      </c>
      <c r="I371" s="30">
        <v>4.2000000000000003E-2</v>
      </c>
      <c r="J371" s="30">
        <v>0.02</v>
      </c>
      <c r="K371" s="30">
        <v>0</v>
      </c>
      <c r="L371" s="30">
        <v>5.4999999999999997E-3</v>
      </c>
      <c r="M371" s="30">
        <v>0.39800000000000002</v>
      </c>
      <c r="N371" s="30">
        <v>3.5499999999999997E-2</v>
      </c>
      <c r="O371" s="31" t="s">
        <v>3</v>
      </c>
      <c r="P371" s="30">
        <v>0</v>
      </c>
      <c r="Q371" s="30">
        <v>8.9999999999999993E-3</v>
      </c>
      <c r="R371" s="30">
        <v>99.742000000000004</v>
      </c>
      <c r="S371" s="3">
        <v>91.185579876428861</v>
      </c>
    </row>
    <row r="372" spans="1:19" ht="14.5" customHeight="1" x14ac:dyDescent="0.35">
      <c r="A372" s="46"/>
      <c r="B372" s="29" t="s">
        <v>410</v>
      </c>
      <c r="C372" s="149" t="s">
        <v>61</v>
      </c>
      <c r="D372" s="2">
        <v>40.034999999999997</v>
      </c>
      <c r="E372" s="30">
        <v>1.55E-2</v>
      </c>
      <c r="F372" s="30">
        <v>8.3550000000000004</v>
      </c>
      <c r="G372" s="30">
        <v>48.884999999999998</v>
      </c>
      <c r="H372" s="30">
        <v>0.1115</v>
      </c>
      <c r="I372" s="30">
        <v>4.1500000000000002E-2</v>
      </c>
      <c r="J372" s="30">
        <v>0.02</v>
      </c>
      <c r="K372" s="30">
        <v>0</v>
      </c>
      <c r="L372" s="30">
        <v>0.01</v>
      </c>
      <c r="M372" s="30">
        <v>0.39500000000000002</v>
      </c>
      <c r="N372" s="30">
        <v>2.4500000000000001E-2</v>
      </c>
      <c r="O372" s="31" t="s">
        <v>3</v>
      </c>
      <c r="P372" s="30">
        <v>4.4999999999999997E-3</v>
      </c>
      <c r="Q372" s="30">
        <v>6.4999999999999997E-3</v>
      </c>
      <c r="R372" s="30">
        <v>97.903999999999996</v>
      </c>
      <c r="S372" s="3">
        <v>91.252317509803447</v>
      </c>
    </row>
    <row r="373" spans="1:19" ht="14.5" customHeight="1" x14ac:dyDescent="0.35">
      <c r="A373" s="46"/>
      <c r="B373" s="29" t="s">
        <v>411</v>
      </c>
      <c r="C373" s="149" t="s">
        <v>61</v>
      </c>
      <c r="D373" s="2">
        <v>40.11</v>
      </c>
      <c r="E373" s="30">
        <v>0.01</v>
      </c>
      <c r="F373" s="30">
        <v>8.93</v>
      </c>
      <c r="G373" s="30">
        <v>49.37</v>
      </c>
      <c r="H373" s="30">
        <v>0.10150000000000001</v>
      </c>
      <c r="I373" s="30">
        <v>1.8499999999999999E-2</v>
      </c>
      <c r="J373" s="30">
        <v>0.01</v>
      </c>
      <c r="K373" s="30">
        <v>0</v>
      </c>
      <c r="L373" s="30">
        <v>0</v>
      </c>
      <c r="M373" s="30">
        <v>0.3765</v>
      </c>
      <c r="N373" s="30">
        <v>1.4999999999999999E-2</v>
      </c>
      <c r="O373" s="31" t="s">
        <v>3</v>
      </c>
      <c r="P373" s="30">
        <v>7.0000000000000001E-3</v>
      </c>
      <c r="Q373" s="30">
        <v>5.0000000000000001E-3</v>
      </c>
      <c r="R373" s="30">
        <v>98.953500000000005</v>
      </c>
      <c r="S373" s="3">
        <v>90.789133717257002</v>
      </c>
    </row>
    <row r="374" spans="1:19" ht="14.5" customHeight="1" x14ac:dyDescent="0.35">
      <c r="A374" s="46"/>
      <c r="B374" s="29" t="s">
        <v>412</v>
      </c>
      <c r="C374" s="149" t="s">
        <v>61</v>
      </c>
      <c r="D374" s="2">
        <v>39.22</v>
      </c>
      <c r="E374" s="30">
        <v>0.01</v>
      </c>
      <c r="F374" s="30">
        <v>8.8000000000000007</v>
      </c>
      <c r="G374" s="30">
        <v>50.41</v>
      </c>
      <c r="H374" s="30">
        <v>0.12</v>
      </c>
      <c r="I374" s="30">
        <v>3.3000000000000002E-2</v>
      </c>
      <c r="J374" s="30">
        <v>2.3E-2</v>
      </c>
      <c r="K374" s="30">
        <v>0</v>
      </c>
      <c r="L374" s="30">
        <v>0</v>
      </c>
      <c r="M374" s="30">
        <v>0.379</v>
      </c>
      <c r="N374" s="30">
        <v>3.7999999999999999E-2</v>
      </c>
      <c r="O374" s="31" t="s">
        <v>3</v>
      </c>
      <c r="P374" s="30">
        <v>0</v>
      </c>
      <c r="Q374" s="30">
        <v>0</v>
      </c>
      <c r="R374" s="30">
        <v>99.033000000000001</v>
      </c>
      <c r="S374" s="3">
        <v>91.08182533388775</v>
      </c>
    </row>
    <row r="375" spans="1:19" ht="14.5" customHeight="1" x14ac:dyDescent="0.35">
      <c r="A375" s="46"/>
      <c r="B375" s="29" t="s">
        <v>413</v>
      </c>
      <c r="C375" s="149" t="s">
        <v>61</v>
      </c>
      <c r="D375" s="2">
        <v>40.563299999999998</v>
      </c>
      <c r="E375" s="30">
        <v>2.1999999999999999E-2</v>
      </c>
      <c r="F375" s="30">
        <v>8.5832999999999995</v>
      </c>
      <c r="G375" s="30">
        <v>50.0167</v>
      </c>
      <c r="H375" s="30">
        <v>0.1173</v>
      </c>
      <c r="I375" s="30">
        <v>0.04</v>
      </c>
      <c r="J375" s="30">
        <v>2.0299999999999999E-2</v>
      </c>
      <c r="K375" s="30">
        <v>0</v>
      </c>
      <c r="L375" s="30">
        <v>0</v>
      </c>
      <c r="M375" s="30">
        <v>0.38969999999999999</v>
      </c>
      <c r="N375" s="30">
        <v>2.7699999999999999E-2</v>
      </c>
      <c r="O375" s="31" t="s">
        <v>3</v>
      </c>
      <c r="P375" s="30">
        <v>3.3E-3</v>
      </c>
      <c r="Q375" s="30">
        <v>1.77E-2</v>
      </c>
      <c r="R375" s="30">
        <v>99.801299999999998</v>
      </c>
      <c r="S375" s="3">
        <v>91.219758719657122</v>
      </c>
    </row>
    <row r="376" spans="1:19" ht="14.5" customHeight="1" x14ac:dyDescent="0.35">
      <c r="A376" s="46"/>
      <c r="B376" s="29" t="s">
        <v>414</v>
      </c>
      <c r="C376" s="149" t="s">
        <v>61</v>
      </c>
      <c r="D376" s="2">
        <v>39.813299999999998</v>
      </c>
      <c r="E376" s="30">
        <v>1.9300000000000001E-2</v>
      </c>
      <c r="F376" s="30">
        <v>8.8467000000000002</v>
      </c>
      <c r="G376" s="30">
        <v>50.463299999999997</v>
      </c>
      <c r="H376" s="30">
        <v>0.1143</v>
      </c>
      <c r="I376" s="30">
        <v>4.2000000000000003E-2</v>
      </c>
      <c r="J376" s="30">
        <v>1.7299999999999999E-2</v>
      </c>
      <c r="K376" s="30">
        <v>0</v>
      </c>
      <c r="L376" s="30">
        <v>3.3E-3</v>
      </c>
      <c r="M376" s="30">
        <v>0.40129999999999999</v>
      </c>
      <c r="N376" s="30">
        <v>3.5700000000000003E-2</v>
      </c>
      <c r="O376" s="31" t="s">
        <v>3</v>
      </c>
      <c r="P376" s="30">
        <v>4.0000000000000001E-3</v>
      </c>
      <c r="Q376" s="30">
        <v>1.43E-2</v>
      </c>
      <c r="R376" s="30">
        <v>99.774799999999999</v>
      </c>
      <c r="S376" s="3">
        <v>91.047356943470987</v>
      </c>
    </row>
    <row r="377" spans="1:19" ht="14.5" customHeight="1" x14ac:dyDescent="0.35">
      <c r="A377" s="46"/>
      <c r="B377" s="29" t="s">
        <v>415</v>
      </c>
      <c r="C377" s="149" t="s">
        <v>1</v>
      </c>
      <c r="D377" s="2">
        <v>39.86</v>
      </c>
      <c r="E377" s="30">
        <v>1.2999999999999999E-2</v>
      </c>
      <c r="F377" s="30">
        <v>8.4350000000000005</v>
      </c>
      <c r="G377" s="30">
        <v>49.795000000000002</v>
      </c>
      <c r="H377" s="30">
        <v>9.7500000000000003E-2</v>
      </c>
      <c r="I377" s="30">
        <v>2.5000000000000001E-2</v>
      </c>
      <c r="J377" s="30">
        <v>0.01</v>
      </c>
      <c r="K377" s="30">
        <v>0</v>
      </c>
      <c r="L377" s="30">
        <v>5.0000000000000001E-3</v>
      </c>
      <c r="M377" s="30">
        <v>0.3805</v>
      </c>
      <c r="N377" s="30">
        <v>3.3000000000000002E-2</v>
      </c>
      <c r="O377" s="31" t="s">
        <v>3</v>
      </c>
      <c r="P377" s="30">
        <v>0</v>
      </c>
      <c r="Q377" s="30">
        <v>0.01</v>
      </c>
      <c r="R377" s="30">
        <v>98.664000000000001</v>
      </c>
      <c r="S377" s="3">
        <v>91.323215367685322</v>
      </c>
    </row>
    <row r="378" spans="1:19" ht="14.5" customHeight="1" x14ac:dyDescent="0.35">
      <c r="A378" s="46"/>
      <c r="B378" s="29" t="s">
        <v>416</v>
      </c>
      <c r="C378" s="149" t="s">
        <v>1</v>
      </c>
      <c r="D378" s="2">
        <v>40.295000000000002</v>
      </c>
      <c r="E378" s="30">
        <v>1.35E-2</v>
      </c>
      <c r="F378" s="30">
        <v>8.5</v>
      </c>
      <c r="G378" s="30">
        <v>50.215000000000003</v>
      </c>
      <c r="H378" s="30">
        <v>0.1095</v>
      </c>
      <c r="I378" s="30">
        <v>1.2999999999999999E-2</v>
      </c>
      <c r="J378" s="30">
        <v>0.02</v>
      </c>
      <c r="K378" s="30">
        <v>0</v>
      </c>
      <c r="L378" s="30">
        <v>4.4999999999999997E-3</v>
      </c>
      <c r="M378" s="30">
        <v>0.3775</v>
      </c>
      <c r="N378" s="30">
        <v>1.7000000000000001E-2</v>
      </c>
      <c r="O378" s="31" t="s">
        <v>3</v>
      </c>
      <c r="P378" s="30">
        <v>1.35E-2</v>
      </c>
      <c r="Q378" s="30">
        <v>0</v>
      </c>
      <c r="R378" s="30">
        <v>99.578500000000005</v>
      </c>
      <c r="S378" s="3">
        <v>91.328940764489744</v>
      </c>
    </row>
    <row r="379" spans="1:19" ht="14.5" customHeight="1" x14ac:dyDescent="0.35">
      <c r="A379" s="46"/>
      <c r="B379" s="29" t="s">
        <v>417</v>
      </c>
      <c r="C379" s="149" t="s">
        <v>1</v>
      </c>
      <c r="D379" s="2">
        <v>41.064999999999998</v>
      </c>
      <c r="E379" s="30">
        <v>2.4500000000000001E-2</v>
      </c>
      <c r="F379" s="30">
        <v>8.4049999999999994</v>
      </c>
      <c r="G379" s="30">
        <v>49.674999999999997</v>
      </c>
      <c r="H379" s="30">
        <v>0.11700000000000001</v>
      </c>
      <c r="I379" s="30">
        <v>3.7499999999999999E-2</v>
      </c>
      <c r="J379" s="30">
        <v>2.0500000000000001E-2</v>
      </c>
      <c r="K379" s="30">
        <v>0</v>
      </c>
      <c r="L379" s="30">
        <v>5.4999999999999997E-3</v>
      </c>
      <c r="M379" s="30">
        <v>0.40300000000000002</v>
      </c>
      <c r="N379" s="30">
        <v>2.5000000000000001E-2</v>
      </c>
      <c r="O379" s="31" t="s">
        <v>3</v>
      </c>
      <c r="P379" s="30">
        <v>0</v>
      </c>
      <c r="Q379" s="30">
        <v>0</v>
      </c>
      <c r="R379" s="30">
        <v>99.778000000000006</v>
      </c>
      <c r="S379" s="3">
        <v>91.332324812984766</v>
      </c>
    </row>
    <row r="380" spans="1:19" ht="14.5" customHeight="1" x14ac:dyDescent="0.35">
      <c r="A380" s="46"/>
      <c r="B380" s="29" t="s">
        <v>418</v>
      </c>
      <c r="C380" s="149" t="s">
        <v>1</v>
      </c>
      <c r="D380" s="2">
        <v>39.935000000000002</v>
      </c>
      <c r="E380" s="30">
        <v>0</v>
      </c>
      <c r="F380" s="30">
        <v>8.3550000000000004</v>
      </c>
      <c r="G380" s="30">
        <v>49.835000000000001</v>
      </c>
      <c r="H380" s="30">
        <v>0.11</v>
      </c>
      <c r="I380" s="30">
        <v>3.2500000000000001E-2</v>
      </c>
      <c r="J380" s="30">
        <v>1.7999999999999999E-2</v>
      </c>
      <c r="K380" s="30">
        <v>0</v>
      </c>
      <c r="L380" s="30">
        <v>5.4999999999999997E-3</v>
      </c>
      <c r="M380" s="30">
        <v>0.39900000000000002</v>
      </c>
      <c r="N380" s="30">
        <v>2.5499999999999998E-2</v>
      </c>
      <c r="O380" s="31" t="s">
        <v>3</v>
      </c>
      <c r="P380" s="30">
        <v>0</v>
      </c>
      <c r="Q380" s="30">
        <v>1.0999999999999999E-2</v>
      </c>
      <c r="R380" s="30">
        <v>98.726500000000001</v>
      </c>
      <c r="S380" s="3">
        <v>91.404740639481858</v>
      </c>
    </row>
    <row r="381" spans="1:19" ht="14.5" customHeight="1" x14ac:dyDescent="0.35">
      <c r="A381" s="46"/>
      <c r="B381" s="29" t="s">
        <v>419</v>
      </c>
      <c r="C381" s="149" t="s">
        <v>61</v>
      </c>
      <c r="D381" s="2">
        <v>40.255000000000003</v>
      </c>
      <c r="E381" s="30">
        <v>1.7999999999999999E-2</v>
      </c>
      <c r="F381" s="30">
        <v>8.6</v>
      </c>
      <c r="G381" s="30">
        <v>50.75</v>
      </c>
      <c r="H381" s="30">
        <v>0.104</v>
      </c>
      <c r="I381" s="30">
        <v>3.9E-2</v>
      </c>
      <c r="J381" s="30">
        <v>0.02</v>
      </c>
      <c r="K381" s="30">
        <v>0</v>
      </c>
      <c r="L381" s="30">
        <v>0.01</v>
      </c>
      <c r="M381" s="30">
        <v>0.38900000000000001</v>
      </c>
      <c r="N381" s="30">
        <v>3.15E-2</v>
      </c>
      <c r="O381" s="31" t="s">
        <v>3</v>
      </c>
      <c r="P381" s="30">
        <v>3.5000000000000001E-3</v>
      </c>
      <c r="Q381" s="30">
        <v>1.7999999999999999E-2</v>
      </c>
      <c r="R381" s="30">
        <v>100.238</v>
      </c>
      <c r="S381" s="3">
        <v>91.320239896768513</v>
      </c>
    </row>
    <row r="382" spans="1:19" ht="14.5" customHeight="1" x14ac:dyDescent="0.35">
      <c r="A382" s="58" t="s">
        <v>420</v>
      </c>
      <c r="B382" s="64" t="s">
        <v>421</v>
      </c>
      <c r="C382" s="153" t="s">
        <v>1</v>
      </c>
      <c r="D382" s="59" t="s">
        <v>3</v>
      </c>
      <c r="E382" s="59" t="s">
        <v>3</v>
      </c>
      <c r="F382" s="59" t="s">
        <v>3</v>
      </c>
      <c r="G382" s="59" t="s">
        <v>3</v>
      </c>
      <c r="H382" s="59" t="s">
        <v>3</v>
      </c>
      <c r="I382" s="59" t="s">
        <v>3</v>
      </c>
      <c r="J382" s="59" t="s">
        <v>3</v>
      </c>
      <c r="K382" s="59" t="s">
        <v>3</v>
      </c>
      <c r="L382" s="59" t="s">
        <v>3</v>
      </c>
      <c r="M382" s="59" t="s">
        <v>3</v>
      </c>
      <c r="N382" s="59" t="s">
        <v>3</v>
      </c>
      <c r="O382" s="59" t="s">
        <v>3</v>
      </c>
      <c r="P382" s="59" t="s">
        <v>3</v>
      </c>
      <c r="Q382" s="59" t="s">
        <v>3</v>
      </c>
      <c r="R382" s="59" t="s">
        <v>3</v>
      </c>
      <c r="S382" s="61" t="s">
        <v>3</v>
      </c>
    </row>
    <row r="383" spans="1:19" ht="14.5" customHeight="1" x14ac:dyDescent="0.35">
      <c r="A383" s="43" t="s">
        <v>488</v>
      </c>
      <c r="B383" s="54" t="s">
        <v>422</v>
      </c>
      <c r="C383" s="152" t="s">
        <v>1</v>
      </c>
      <c r="D383" s="2">
        <v>40.799999999999997</v>
      </c>
      <c r="E383" s="30">
        <v>8.9999999999999993E-3</v>
      </c>
      <c r="F383" s="30">
        <v>7.69</v>
      </c>
      <c r="G383" s="30">
        <v>50.89</v>
      </c>
      <c r="H383" s="30">
        <v>0.10299999999999999</v>
      </c>
      <c r="I383" s="30">
        <v>3.5999999999999997E-2</v>
      </c>
      <c r="J383" s="31" t="s">
        <v>3</v>
      </c>
      <c r="K383" s="31" t="s">
        <v>3</v>
      </c>
      <c r="L383" s="31" t="s">
        <v>3</v>
      </c>
      <c r="M383" s="30">
        <v>0.4</v>
      </c>
      <c r="N383" s="30">
        <v>7.5999999999999998E-2</v>
      </c>
      <c r="O383" s="31" t="s">
        <v>3</v>
      </c>
      <c r="P383" s="31" t="s">
        <v>3</v>
      </c>
      <c r="Q383" s="31" t="s">
        <v>3</v>
      </c>
      <c r="R383" s="30">
        <v>100.004</v>
      </c>
      <c r="S383" s="3">
        <v>92.186601622876026</v>
      </c>
    </row>
    <row r="384" spans="1:19" ht="14.5" customHeight="1" x14ac:dyDescent="0.35">
      <c r="A384" s="46"/>
      <c r="B384" s="55" t="s">
        <v>423</v>
      </c>
      <c r="C384" s="152" t="s">
        <v>9</v>
      </c>
      <c r="D384" s="2">
        <v>41.284999999999997</v>
      </c>
      <c r="E384" s="30">
        <v>7.0000000000000001E-3</v>
      </c>
      <c r="F384" s="30">
        <v>7.4615999999999998</v>
      </c>
      <c r="G384" s="30">
        <v>51.650599999999997</v>
      </c>
      <c r="H384" s="30">
        <v>9.7900000000000001E-2</v>
      </c>
      <c r="I384" s="30">
        <v>1.7000000000000001E-2</v>
      </c>
      <c r="J384" s="31" t="s">
        <v>3</v>
      </c>
      <c r="K384" s="31" t="s">
        <v>3</v>
      </c>
      <c r="L384" s="31" t="s">
        <v>3</v>
      </c>
      <c r="M384" s="30">
        <v>0.40450000000000003</v>
      </c>
      <c r="N384" s="30">
        <v>1.7999999999999999E-2</v>
      </c>
      <c r="O384" s="31" t="s">
        <v>3</v>
      </c>
      <c r="P384" s="31" t="s">
        <v>3</v>
      </c>
      <c r="Q384" s="31" t="s">
        <v>3</v>
      </c>
      <c r="R384" s="30">
        <v>100.94159999999999</v>
      </c>
      <c r="S384" s="3">
        <v>92.504546010190651</v>
      </c>
    </row>
    <row r="385" spans="1:19" ht="14.5" customHeight="1" x14ac:dyDescent="0.35">
      <c r="A385" s="46"/>
      <c r="B385" s="55" t="s">
        <v>424</v>
      </c>
      <c r="C385" s="152" t="s">
        <v>9</v>
      </c>
      <c r="D385" s="2">
        <v>40.113999999999997</v>
      </c>
      <c r="E385" s="30">
        <v>5.0000000000000001E-3</v>
      </c>
      <c r="F385" s="30">
        <v>7.5608000000000004</v>
      </c>
      <c r="G385" s="30">
        <v>50.874899999999997</v>
      </c>
      <c r="H385" s="30">
        <v>0.10290000000000001</v>
      </c>
      <c r="I385" s="30">
        <v>1.7999999999999999E-2</v>
      </c>
      <c r="J385" s="31" t="s">
        <v>3</v>
      </c>
      <c r="K385" s="31" t="s">
        <v>3</v>
      </c>
      <c r="L385" s="31" t="s">
        <v>3</v>
      </c>
      <c r="M385" s="30">
        <v>0.39650000000000002</v>
      </c>
      <c r="N385" s="30">
        <v>2.1999999999999999E-2</v>
      </c>
      <c r="O385" s="31" t="s">
        <v>3</v>
      </c>
      <c r="P385" s="31" t="s">
        <v>3</v>
      </c>
      <c r="Q385" s="31" t="s">
        <v>3</v>
      </c>
      <c r="R385" s="30">
        <v>99.094099999999997</v>
      </c>
      <c r="S385" s="3">
        <v>92.305669582851365</v>
      </c>
    </row>
    <row r="386" spans="1:19" ht="14.5" customHeight="1" x14ac:dyDescent="0.35">
      <c r="A386" s="46"/>
      <c r="B386" s="55" t="s">
        <v>425</v>
      </c>
      <c r="C386" s="152" t="s">
        <v>1</v>
      </c>
      <c r="D386" s="2">
        <v>40.93</v>
      </c>
      <c r="E386" s="30">
        <v>8.0000000000000002E-3</v>
      </c>
      <c r="F386" s="30">
        <v>7.38</v>
      </c>
      <c r="G386" s="30">
        <v>51.23</v>
      </c>
      <c r="H386" s="30">
        <v>9.6000000000000002E-2</v>
      </c>
      <c r="I386" s="30">
        <v>1.9E-2</v>
      </c>
      <c r="J386" s="31" t="s">
        <v>3</v>
      </c>
      <c r="K386" s="31" t="s">
        <v>3</v>
      </c>
      <c r="L386" s="31" t="s">
        <v>3</v>
      </c>
      <c r="M386" s="30">
        <v>0.42</v>
      </c>
      <c r="N386" s="30">
        <v>1.4999999999999999E-2</v>
      </c>
      <c r="O386" s="31" t="s">
        <v>3</v>
      </c>
      <c r="P386" s="31" t="s">
        <v>3</v>
      </c>
      <c r="Q386" s="31" t="s">
        <v>3</v>
      </c>
      <c r="R386" s="30">
        <v>100.098</v>
      </c>
      <c r="S386" s="3">
        <v>92.524073474290887</v>
      </c>
    </row>
    <row r="387" spans="1:19" ht="14.5" customHeight="1" x14ac:dyDescent="0.35">
      <c r="A387" s="46"/>
      <c r="B387" s="55" t="s">
        <v>426</v>
      </c>
      <c r="C387" s="152" t="s">
        <v>1</v>
      </c>
      <c r="D387" s="2">
        <v>40.619999999999997</v>
      </c>
      <c r="E387" s="30">
        <v>1.4E-2</v>
      </c>
      <c r="F387" s="30">
        <v>7.43</v>
      </c>
      <c r="G387" s="30">
        <v>51.25</v>
      </c>
      <c r="H387" s="30">
        <v>0.1</v>
      </c>
      <c r="I387" s="30">
        <v>3.5000000000000003E-2</v>
      </c>
      <c r="J387" s="31" t="s">
        <v>3</v>
      </c>
      <c r="K387" s="31" t="s">
        <v>3</v>
      </c>
      <c r="L387" s="31" t="s">
        <v>3</v>
      </c>
      <c r="M387" s="30">
        <v>0.42099999999999999</v>
      </c>
      <c r="N387" s="30">
        <v>5.1999999999999998E-2</v>
      </c>
      <c r="O387" s="31" t="s">
        <v>3</v>
      </c>
      <c r="P387" s="31" t="s">
        <v>3</v>
      </c>
      <c r="Q387" s="31" t="s">
        <v>3</v>
      </c>
      <c r="R387" s="30">
        <v>99.921999999999997</v>
      </c>
      <c r="S387" s="3">
        <v>92.479948786228334</v>
      </c>
    </row>
    <row r="388" spans="1:19" ht="14.5" customHeight="1" x14ac:dyDescent="0.35">
      <c r="A388" s="46"/>
      <c r="B388" s="55" t="s">
        <v>427</v>
      </c>
      <c r="C388" s="152" t="s">
        <v>1</v>
      </c>
      <c r="D388" s="2">
        <v>40.97</v>
      </c>
      <c r="E388" s="30">
        <v>6.0000000000000001E-3</v>
      </c>
      <c r="F388" s="30">
        <v>7.35</v>
      </c>
      <c r="G388" s="30">
        <v>51.51</v>
      </c>
      <c r="H388" s="30">
        <v>9.7000000000000003E-2</v>
      </c>
      <c r="I388" s="30">
        <v>0.02</v>
      </c>
      <c r="J388" s="31" t="s">
        <v>3</v>
      </c>
      <c r="K388" s="31" t="s">
        <v>3</v>
      </c>
      <c r="L388" s="31" t="s">
        <v>3</v>
      </c>
      <c r="M388" s="30">
        <v>0.41399999999999998</v>
      </c>
      <c r="N388" s="30">
        <v>1.7999999999999999E-2</v>
      </c>
      <c r="O388" s="31" t="s">
        <v>3</v>
      </c>
      <c r="P388" s="31" t="s">
        <v>3</v>
      </c>
      <c r="Q388" s="31" t="s">
        <v>3</v>
      </c>
      <c r="R388" s="30">
        <v>100.38500000000001</v>
      </c>
      <c r="S388" s="3">
        <v>92.589685000632315</v>
      </c>
    </row>
    <row r="389" spans="1:19" ht="14.5" customHeight="1" x14ac:dyDescent="0.35">
      <c r="A389" s="46"/>
      <c r="B389" s="55" t="s">
        <v>428</v>
      </c>
      <c r="C389" s="152" t="s">
        <v>1</v>
      </c>
      <c r="D389" s="2">
        <v>40.950000000000003</v>
      </c>
      <c r="E389" s="30">
        <v>0.01</v>
      </c>
      <c r="F389" s="30">
        <v>7.4</v>
      </c>
      <c r="G389" s="30">
        <v>51.42</v>
      </c>
      <c r="H389" s="30">
        <v>9.6000000000000002E-2</v>
      </c>
      <c r="I389" s="30">
        <v>2.1999999999999999E-2</v>
      </c>
      <c r="J389" s="31" t="s">
        <v>3</v>
      </c>
      <c r="K389" s="31" t="s">
        <v>3</v>
      </c>
      <c r="L389" s="31" t="s">
        <v>3</v>
      </c>
      <c r="M389" s="30">
        <v>0.41599999999999998</v>
      </c>
      <c r="N389" s="30">
        <v>1.7999999999999999E-2</v>
      </c>
      <c r="O389" s="31" t="s">
        <v>3</v>
      </c>
      <c r="P389" s="31" t="s">
        <v>3</v>
      </c>
      <c r="Q389" s="31" t="s">
        <v>3</v>
      </c>
      <c r="R389" s="30">
        <v>100.33199999999999</v>
      </c>
      <c r="S389" s="3">
        <v>92.530956757340249</v>
      </c>
    </row>
    <row r="390" spans="1:19" ht="14.5" customHeight="1" x14ac:dyDescent="0.35">
      <c r="A390" s="46"/>
      <c r="B390" s="55" t="s">
        <v>429</v>
      </c>
      <c r="C390" s="152" t="s">
        <v>1</v>
      </c>
      <c r="D390" s="2">
        <v>40.79</v>
      </c>
      <c r="E390" s="30">
        <v>1.2999999999999999E-2</v>
      </c>
      <c r="F390" s="30">
        <v>7.4</v>
      </c>
      <c r="G390" s="30">
        <v>51.14</v>
      </c>
      <c r="H390" s="30">
        <v>0.1</v>
      </c>
      <c r="I390" s="30">
        <v>4.8000000000000001E-2</v>
      </c>
      <c r="J390" s="31" t="s">
        <v>3</v>
      </c>
      <c r="K390" s="31" t="s">
        <v>3</v>
      </c>
      <c r="L390" s="31" t="s">
        <v>3</v>
      </c>
      <c r="M390" s="30">
        <v>0.39500000000000002</v>
      </c>
      <c r="N390" s="30">
        <v>0.05</v>
      </c>
      <c r="O390" s="31" t="s">
        <v>3</v>
      </c>
      <c r="P390" s="31" t="s">
        <v>3</v>
      </c>
      <c r="Q390" s="31" t="s">
        <v>3</v>
      </c>
      <c r="R390" s="30">
        <v>99.936000000000007</v>
      </c>
      <c r="S390" s="3">
        <v>92.493132381604227</v>
      </c>
    </row>
    <row r="391" spans="1:19" ht="14.5" customHeight="1" x14ac:dyDescent="0.35">
      <c r="A391" s="46"/>
      <c r="B391" s="55" t="s">
        <v>430</v>
      </c>
      <c r="C391" s="152" t="s">
        <v>1</v>
      </c>
      <c r="D391" s="2">
        <v>40.729999999999997</v>
      </c>
      <c r="E391" s="30">
        <v>5.0000000000000001E-3</v>
      </c>
      <c r="F391" s="30">
        <v>7.68</v>
      </c>
      <c r="G391" s="30">
        <v>50.9</v>
      </c>
      <c r="H391" s="30">
        <v>0.106</v>
      </c>
      <c r="I391" s="30">
        <v>2.3E-2</v>
      </c>
      <c r="J391" s="31" t="s">
        <v>3</v>
      </c>
      <c r="K391" s="31" t="s">
        <v>3</v>
      </c>
      <c r="L391" s="31" t="s">
        <v>3</v>
      </c>
      <c r="M391" s="30">
        <v>0.38100000000000001</v>
      </c>
      <c r="N391" s="30">
        <v>3.3000000000000002E-2</v>
      </c>
      <c r="O391" s="31" t="s">
        <v>3</v>
      </c>
      <c r="P391" s="31" t="s">
        <v>3</v>
      </c>
      <c r="Q391" s="31" t="s">
        <v>3</v>
      </c>
      <c r="R391" s="30">
        <v>99.858000000000004</v>
      </c>
      <c r="S391" s="3">
        <v>92.197382741035355</v>
      </c>
    </row>
    <row r="392" spans="1:19" ht="14.5" customHeight="1" x14ac:dyDescent="0.35">
      <c r="A392" s="46"/>
      <c r="B392" s="55" t="s">
        <v>431</v>
      </c>
      <c r="C392" s="152" t="s">
        <v>1</v>
      </c>
      <c r="D392" s="2">
        <v>40.520000000000003</v>
      </c>
      <c r="E392" s="30">
        <v>1.9E-2</v>
      </c>
      <c r="F392" s="30">
        <v>7.41</v>
      </c>
      <c r="G392" s="30">
        <v>51.25</v>
      </c>
      <c r="H392" s="30">
        <v>9.9000000000000005E-2</v>
      </c>
      <c r="I392" s="30">
        <v>2.4E-2</v>
      </c>
      <c r="J392" s="31" t="s">
        <v>3</v>
      </c>
      <c r="K392" s="31" t="s">
        <v>3</v>
      </c>
      <c r="L392" s="31" t="s">
        <v>3</v>
      </c>
      <c r="M392" s="30">
        <v>0.4</v>
      </c>
      <c r="N392" s="30">
        <v>2.1000000000000001E-2</v>
      </c>
      <c r="O392" s="31" t="s">
        <v>3</v>
      </c>
      <c r="P392" s="31" t="s">
        <v>3</v>
      </c>
      <c r="Q392" s="31" t="s">
        <v>3</v>
      </c>
      <c r="R392" s="30">
        <v>99.742999999999995</v>
      </c>
      <c r="S392" s="3">
        <v>92.498672736596717</v>
      </c>
    </row>
    <row r="393" spans="1:19" ht="14.5" customHeight="1" x14ac:dyDescent="0.35">
      <c r="A393" s="46"/>
      <c r="B393" s="55" t="s">
        <v>432</v>
      </c>
      <c r="C393" s="152" t="s">
        <v>1</v>
      </c>
      <c r="D393" s="2">
        <v>40.590000000000003</v>
      </c>
      <c r="E393" s="30">
        <v>2.1999999999999999E-2</v>
      </c>
      <c r="F393" s="30">
        <v>7.46</v>
      </c>
      <c r="G393" s="30">
        <v>50.69</v>
      </c>
      <c r="H393" s="30">
        <v>0.1</v>
      </c>
      <c r="I393" s="30">
        <v>3.9E-2</v>
      </c>
      <c r="J393" s="31" t="s">
        <v>3</v>
      </c>
      <c r="K393" s="31" t="s">
        <v>3</v>
      </c>
      <c r="L393" s="31" t="s">
        <v>3</v>
      </c>
      <c r="M393" s="30">
        <v>0.38</v>
      </c>
      <c r="N393" s="30">
        <v>6.0999999999999999E-2</v>
      </c>
      <c r="O393" s="31" t="s">
        <v>3</v>
      </c>
      <c r="P393" s="31" t="s">
        <v>3</v>
      </c>
      <c r="Q393" s="31" t="s">
        <v>3</v>
      </c>
      <c r="R393" s="30">
        <v>99.341999999999999</v>
      </c>
      <c r="S393" s="3">
        <v>92.374847329168787</v>
      </c>
    </row>
    <row r="394" spans="1:19" ht="14.5" customHeight="1" x14ac:dyDescent="0.35">
      <c r="A394" s="46"/>
      <c r="B394" s="55" t="s">
        <v>433</v>
      </c>
      <c r="C394" s="152" t="s">
        <v>1</v>
      </c>
      <c r="D394" s="2">
        <v>40.43</v>
      </c>
      <c r="E394" s="30">
        <v>6.0000000000000001E-3</v>
      </c>
      <c r="F394" s="30">
        <v>7.67</v>
      </c>
      <c r="G394" s="30">
        <v>51.22</v>
      </c>
      <c r="H394" s="30">
        <v>0.1</v>
      </c>
      <c r="I394" s="30">
        <v>0.03</v>
      </c>
      <c r="J394" s="31" t="s">
        <v>3</v>
      </c>
      <c r="K394" s="31" t="s">
        <v>3</v>
      </c>
      <c r="L394" s="31" t="s">
        <v>3</v>
      </c>
      <c r="M394" s="30">
        <v>0.40500000000000003</v>
      </c>
      <c r="N394" s="30">
        <v>0.03</v>
      </c>
      <c r="O394" s="31" t="s">
        <v>3</v>
      </c>
      <c r="P394" s="31" t="s">
        <v>3</v>
      </c>
      <c r="Q394" s="31" t="s">
        <v>3</v>
      </c>
      <c r="R394" s="30">
        <v>99.891000000000005</v>
      </c>
      <c r="S394" s="3">
        <v>92.251666851329233</v>
      </c>
    </row>
    <row r="395" spans="1:19" ht="14.5" customHeight="1" x14ac:dyDescent="0.35">
      <c r="A395" s="46"/>
      <c r="B395" s="55" t="s">
        <v>434</v>
      </c>
      <c r="C395" s="152" t="s">
        <v>1</v>
      </c>
      <c r="D395" s="2">
        <v>41.07</v>
      </c>
      <c r="E395" s="30">
        <v>0.01</v>
      </c>
      <c r="F395" s="30">
        <v>7.55</v>
      </c>
      <c r="G395" s="30">
        <v>51.04</v>
      </c>
      <c r="H395" s="30">
        <v>0.1</v>
      </c>
      <c r="I395" s="30">
        <v>2.9000000000000001E-2</v>
      </c>
      <c r="J395" s="31" t="s">
        <v>3</v>
      </c>
      <c r="K395" s="31" t="s">
        <v>3</v>
      </c>
      <c r="L395" s="31" t="s">
        <v>3</v>
      </c>
      <c r="M395" s="30">
        <v>0.4</v>
      </c>
      <c r="N395" s="30">
        <v>2.9000000000000001E-2</v>
      </c>
      <c r="O395" s="31" t="s">
        <v>3</v>
      </c>
      <c r="P395" s="31" t="s">
        <v>3</v>
      </c>
      <c r="Q395" s="31" t="s">
        <v>3</v>
      </c>
      <c r="R395" s="30">
        <v>100.22799999999999</v>
      </c>
      <c r="S395" s="3">
        <v>92.338767651125295</v>
      </c>
    </row>
    <row r="396" spans="1:19" ht="14.5" customHeight="1" x14ac:dyDescent="0.35">
      <c r="A396" s="46"/>
      <c r="B396" s="55" t="s">
        <v>435</v>
      </c>
      <c r="C396" s="152" t="s">
        <v>1</v>
      </c>
      <c r="D396" s="2">
        <v>41.04</v>
      </c>
      <c r="E396" s="30">
        <v>1.2E-2</v>
      </c>
      <c r="F396" s="30">
        <v>6.2</v>
      </c>
      <c r="G396" s="30">
        <v>52</v>
      </c>
      <c r="H396" s="30">
        <v>8.5000000000000006E-2</v>
      </c>
      <c r="I396" s="30">
        <v>0.02</v>
      </c>
      <c r="J396" s="31" t="s">
        <v>3</v>
      </c>
      <c r="K396" s="31" t="s">
        <v>3</v>
      </c>
      <c r="L396" s="31" t="s">
        <v>3</v>
      </c>
      <c r="M396" s="30">
        <v>0.34300000000000003</v>
      </c>
      <c r="N396" s="30">
        <v>2.9000000000000001E-2</v>
      </c>
      <c r="O396" s="31" t="s">
        <v>3</v>
      </c>
      <c r="P396" s="31" t="s">
        <v>3</v>
      </c>
      <c r="Q396" s="31" t="s">
        <v>3</v>
      </c>
      <c r="R396" s="30">
        <v>99.728999999999999</v>
      </c>
      <c r="S396" s="3">
        <v>93.731654817037366</v>
      </c>
    </row>
    <row r="397" spans="1:19" ht="14.5" customHeight="1" x14ac:dyDescent="0.35">
      <c r="A397" s="46"/>
      <c r="B397" s="55" t="s">
        <v>436</v>
      </c>
      <c r="C397" s="152" t="s">
        <v>1</v>
      </c>
      <c r="D397" s="2">
        <v>40.79</v>
      </c>
      <c r="E397" s="30">
        <v>1.4E-2</v>
      </c>
      <c r="F397" s="30">
        <v>8.0399999999999991</v>
      </c>
      <c r="G397" s="30">
        <v>50.6</v>
      </c>
      <c r="H397" s="30">
        <v>0.113</v>
      </c>
      <c r="I397" s="30">
        <v>2.4E-2</v>
      </c>
      <c r="J397" s="31" t="s">
        <v>3</v>
      </c>
      <c r="K397" s="31" t="s">
        <v>3</v>
      </c>
      <c r="L397" s="31" t="s">
        <v>3</v>
      </c>
      <c r="M397" s="30">
        <v>0.39500000000000002</v>
      </c>
      <c r="N397" s="30">
        <v>0.02</v>
      </c>
      <c r="O397" s="31" t="s">
        <v>3</v>
      </c>
      <c r="P397" s="31" t="s">
        <v>3</v>
      </c>
      <c r="Q397" s="31" t="s">
        <v>3</v>
      </c>
      <c r="R397" s="30">
        <v>99.995999999999995</v>
      </c>
      <c r="S397" s="3">
        <v>91.81709769265855</v>
      </c>
    </row>
    <row r="398" spans="1:19" ht="14.5" customHeight="1" x14ac:dyDescent="0.35">
      <c r="A398" s="46"/>
      <c r="B398" s="55" t="s">
        <v>437</v>
      </c>
      <c r="C398" s="152" t="s">
        <v>1</v>
      </c>
      <c r="D398" s="2">
        <v>40.54</v>
      </c>
      <c r="E398" s="30">
        <v>6.0000000000000001E-3</v>
      </c>
      <c r="F398" s="30">
        <v>7.33</v>
      </c>
      <c r="G398" s="30">
        <v>50.46</v>
      </c>
      <c r="H398" s="30">
        <v>9.8000000000000004E-2</v>
      </c>
      <c r="I398" s="30">
        <v>1.7999999999999999E-2</v>
      </c>
      <c r="J398" s="31" t="s">
        <v>3</v>
      </c>
      <c r="K398" s="31" t="s">
        <v>3</v>
      </c>
      <c r="L398" s="31" t="s">
        <v>3</v>
      </c>
      <c r="M398" s="30">
        <v>0.38600000000000001</v>
      </c>
      <c r="N398" s="30">
        <v>1.7999999999999999E-2</v>
      </c>
      <c r="O398" s="31" t="s">
        <v>3</v>
      </c>
      <c r="P398" s="31" t="s">
        <v>3</v>
      </c>
      <c r="Q398" s="31" t="s">
        <v>3</v>
      </c>
      <c r="R398" s="30">
        <v>98.855999999999995</v>
      </c>
      <c r="S398" s="3">
        <v>92.466137033116979</v>
      </c>
    </row>
    <row r="399" spans="1:19" ht="14.5" customHeight="1" x14ac:dyDescent="0.35">
      <c r="A399" s="46"/>
      <c r="B399" s="55" t="s">
        <v>438</v>
      </c>
      <c r="C399" s="152" t="s">
        <v>1</v>
      </c>
      <c r="D399" s="2">
        <v>40.15</v>
      </c>
      <c r="E399" s="30">
        <v>1.6E-2</v>
      </c>
      <c r="F399" s="30">
        <v>6.89</v>
      </c>
      <c r="G399" s="30">
        <v>51.18</v>
      </c>
      <c r="H399" s="30">
        <v>9.6000000000000002E-2</v>
      </c>
      <c r="I399" s="30">
        <v>3.5999999999999997E-2</v>
      </c>
      <c r="J399" s="31" t="s">
        <v>3</v>
      </c>
      <c r="K399" s="31" t="s">
        <v>3</v>
      </c>
      <c r="L399" s="31" t="s">
        <v>3</v>
      </c>
      <c r="M399" s="30">
        <v>0.34899999999999998</v>
      </c>
      <c r="N399" s="30">
        <v>1.9E-2</v>
      </c>
      <c r="O399" s="31" t="s">
        <v>3</v>
      </c>
      <c r="P399" s="31" t="s">
        <v>3</v>
      </c>
      <c r="Q399" s="31" t="s">
        <v>3</v>
      </c>
      <c r="R399" s="30">
        <v>98.736000000000004</v>
      </c>
      <c r="S399" s="3">
        <v>92.979253846445602</v>
      </c>
    </row>
    <row r="400" spans="1:19" ht="14.5" customHeight="1" x14ac:dyDescent="0.35">
      <c r="A400" s="46"/>
      <c r="B400" s="55" t="s">
        <v>439</v>
      </c>
      <c r="C400" s="152" t="s">
        <v>1</v>
      </c>
      <c r="D400" s="2">
        <v>41.13</v>
      </c>
      <c r="E400" s="30">
        <v>7.0000000000000001E-3</v>
      </c>
      <c r="F400" s="30">
        <v>6.94</v>
      </c>
      <c r="G400" s="30">
        <v>51.78</v>
      </c>
      <c r="H400" s="30">
        <v>9.8000000000000004E-2</v>
      </c>
      <c r="I400" s="30">
        <v>0.03</v>
      </c>
      <c r="J400" s="31" t="s">
        <v>3</v>
      </c>
      <c r="K400" s="31" t="s">
        <v>3</v>
      </c>
      <c r="L400" s="31" t="s">
        <v>3</v>
      </c>
      <c r="M400" s="30">
        <v>0.35499999999999998</v>
      </c>
      <c r="N400" s="30">
        <v>1.9E-2</v>
      </c>
      <c r="O400" s="31" t="s">
        <v>3</v>
      </c>
      <c r="P400" s="31" t="s">
        <v>3</v>
      </c>
      <c r="Q400" s="31" t="s">
        <v>3</v>
      </c>
      <c r="R400" s="30">
        <v>100.35899999999999</v>
      </c>
      <c r="S400" s="3">
        <v>93.008081098479394</v>
      </c>
    </row>
    <row r="401" spans="1:19" ht="14.5" customHeight="1" x14ac:dyDescent="0.35">
      <c r="A401" s="46"/>
      <c r="B401" s="55" t="s">
        <v>440</v>
      </c>
      <c r="C401" s="152" t="s">
        <v>1</v>
      </c>
      <c r="D401" s="2">
        <v>41.01</v>
      </c>
      <c r="E401" s="30">
        <v>4.0000000000000001E-3</v>
      </c>
      <c r="F401" s="30">
        <v>6.91</v>
      </c>
      <c r="G401" s="30">
        <v>51.48</v>
      </c>
      <c r="H401" s="30">
        <v>9.7000000000000003E-2</v>
      </c>
      <c r="I401" s="30">
        <v>2.7E-2</v>
      </c>
      <c r="J401" s="31" t="s">
        <v>3</v>
      </c>
      <c r="K401" s="31" t="s">
        <v>3</v>
      </c>
      <c r="L401" s="31" t="s">
        <v>3</v>
      </c>
      <c r="M401" s="30">
        <v>0.35599999999999998</v>
      </c>
      <c r="N401" s="30">
        <v>1.9E-2</v>
      </c>
      <c r="O401" s="31" t="s">
        <v>3</v>
      </c>
      <c r="P401" s="31" t="s">
        <v>3</v>
      </c>
      <c r="Q401" s="31" t="s">
        <v>3</v>
      </c>
      <c r="R401" s="30">
        <v>99.903000000000006</v>
      </c>
      <c r="S401" s="3">
        <v>92.998460517671361</v>
      </c>
    </row>
    <row r="402" spans="1:19" ht="14.5" customHeight="1" x14ac:dyDescent="0.35">
      <c r="A402" s="46"/>
      <c r="B402" s="55" t="s">
        <v>441</v>
      </c>
      <c r="C402" s="152" t="s">
        <v>1</v>
      </c>
      <c r="D402" s="2">
        <v>40.9</v>
      </c>
      <c r="E402" s="30">
        <v>5.0000000000000001E-3</v>
      </c>
      <c r="F402" s="30">
        <v>8.15</v>
      </c>
      <c r="G402" s="30">
        <v>51.12</v>
      </c>
      <c r="H402" s="30">
        <v>0.108</v>
      </c>
      <c r="I402" s="30">
        <v>1.7999999999999999E-2</v>
      </c>
      <c r="J402" s="31" t="s">
        <v>3</v>
      </c>
      <c r="K402" s="31" t="s">
        <v>3</v>
      </c>
      <c r="L402" s="31" t="s">
        <v>3</v>
      </c>
      <c r="M402" s="30">
        <v>0.40300000000000002</v>
      </c>
      <c r="N402" s="30">
        <v>2.3E-2</v>
      </c>
      <c r="O402" s="31" t="s">
        <v>3</v>
      </c>
      <c r="P402" s="31" t="s">
        <v>3</v>
      </c>
      <c r="Q402" s="31" t="s">
        <v>3</v>
      </c>
      <c r="R402" s="30">
        <v>100.727</v>
      </c>
      <c r="S402" s="3">
        <v>91.791782760956934</v>
      </c>
    </row>
    <row r="403" spans="1:19" ht="14.5" customHeight="1" x14ac:dyDescent="0.35">
      <c r="A403" s="46"/>
      <c r="B403" s="55" t="s">
        <v>442</v>
      </c>
      <c r="C403" s="152" t="s">
        <v>1</v>
      </c>
      <c r="D403" s="2">
        <v>40.64</v>
      </c>
      <c r="E403" s="30">
        <v>4.0000000000000001E-3</v>
      </c>
      <c r="F403" s="30">
        <v>8.1300000000000008</v>
      </c>
      <c r="G403" s="30">
        <v>50.49</v>
      </c>
      <c r="H403" s="30">
        <v>0.108</v>
      </c>
      <c r="I403" s="30">
        <v>1.9E-2</v>
      </c>
      <c r="J403" s="31" t="s">
        <v>3</v>
      </c>
      <c r="K403" s="31" t="s">
        <v>3</v>
      </c>
      <c r="L403" s="31" t="s">
        <v>3</v>
      </c>
      <c r="M403" s="30">
        <v>0.4</v>
      </c>
      <c r="N403" s="30">
        <v>2.5999999999999999E-2</v>
      </c>
      <c r="O403" s="31" t="s">
        <v>3</v>
      </c>
      <c r="P403" s="31" t="s">
        <v>3</v>
      </c>
      <c r="Q403" s="31" t="s">
        <v>3</v>
      </c>
      <c r="R403" s="30">
        <v>99.816999999999993</v>
      </c>
      <c r="S403" s="3">
        <v>91.716551689353054</v>
      </c>
    </row>
    <row r="404" spans="1:19" ht="14.5" customHeight="1" x14ac:dyDescent="0.35">
      <c r="A404" s="46"/>
      <c r="B404" s="55" t="s">
        <v>443</v>
      </c>
      <c r="C404" s="152" t="s">
        <v>1</v>
      </c>
      <c r="D404" s="2">
        <v>40.96</v>
      </c>
      <c r="E404" s="30">
        <v>1.2999999999999999E-2</v>
      </c>
      <c r="F404" s="30">
        <v>7.32</v>
      </c>
      <c r="G404" s="30">
        <v>51.29</v>
      </c>
      <c r="H404" s="30">
        <v>0.10199999999999999</v>
      </c>
      <c r="I404" s="30">
        <v>4.4999999999999998E-2</v>
      </c>
      <c r="J404" s="31" t="s">
        <v>3</v>
      </c>
      <c r="K404" s="31" t="s">
        <v>3</v>
      </c>
      <c r="L404" s="31" t="s">
        <v>3</v>
      </c>
      <c r="M404" s="30">
        <v>0.35699999999999998</v>
      </c>
      <c r="N404" s="30">
        <v>7.1999999999999995E-2</v>
      </c>
      <c r="O404" s="31" t="s">
        <v>3</v>
      </c>
      <c r="P404" s="31" t="s">
        <v>3</v>
      </c>
      <c r="Q404" s="31" t="s">
        <v>3</v>
      </c>
      <c r="R404" s="30">
        <v>100.15900000000001</v>
      </c>
      <c r="S404" s="3">
        <v>92.588380055437142</v>
      </c>
    </row>
    <row r="405" spans="1:19" ht="14.5" customHeight="1" x14ac:dyDescent="0.35">
      <c r="A405" s="46"/>
      <c r="B405" s="55" t="s">
        <v>444</v>
      </c>
      <c r="C405" s="152" t="s">
        <v>1</v>
      </c>
      <c r="D405" s="2">
        <v>41.56</v>
      </c>
      <c r="E405" s="30">
        <v>1.6E-2</v>
      </c>
      <c r="F405" s="30">
        <v>7.3</v>
      </c>
      <c r="G405" s="30">
        <v>51.98</v>
      </c>
      <c r="H405" s="30">
        <v>0.104</v>
      </c>
      <c r="I405" s="30">
        <v>4.4999999999999998E-2</v>
      </c>
      <c r="J405" s="31" t="s">
        <v>3</v>
      </c>
      <c r="K405" s="31" t="s">
        <v>3</v>
      </c>
      <c r="L405" s="31" t="s">
        <v>3</v>
      </c>
      <c r="M405" s="30">
        <v>0.35599999999999998</v>
      </c>
      <c r="N405" s="30">
        <v>7.2999999999999995E-2</v>
      </c>
      <c r="O405" s="31" t="s">
        <v>3</v>
      </c>
      <c r="P405" s="31" t="s">
        <v>3</v>
      </c>
      <c r="Q405" s="31" t="s">
        <v>3</v>
      </c>
      <c r="R405" s="30">
        <v>101.434</v>
      </c>
      <c r="S405" s="3">
        <v>92.698102956276728</v>
      </c>
    </row>
    <row r="406" spans="1:19" ht="14.5" customHeight="1" x14ac:dyDescent="0.35">
      <c r="A406" s="46"/>
      <c r="B406" s="55" t="s">
        <v>445</v>
      </c>
      <c r="C406" s="152" t="s">
        <v>1</v>
      </c>
      <c r="D406" s="2">
        <v>41.2</v>
      </c>
      <c r="E406" s="30">
        <v>2.5000000000000001E-2</v>
      </c>
      <c r="F406" s="30">
        <v>6.74</v>
      </c>
      <c r="G406" s="30">
        <v>51.31</v>
      </c>
      <c r="H406" s="30">
        <v>9.5000000000000001E-2</v>
      </c>
      <c r="I406" s="30">
        <v>3.4000000000000002E-2</v>
      </c>
      <c r="J406" s="31" t="s">
        <v>3</v>
      </c>
      <c r="K406" s="31" t="s">
        <v>3</v>
      </c>
      <c r="L406" s="31" t="s">
        <v>3</v>
      </c>
      <c r="M406" s="30">
        <v>0.34499999999999997</v>
      </c>
      <c r="N406" s="30">
        <v>5.1999999999999998E-2</v>
      </c>
      <c r="O406" s="31" t="s">
        <v>3</v>
      </c>
      <c r="P406" s="31" t="s">
        <v>3</v>
      </c>
      <c r="Q406" s="31" t="s">
        <v>3</v>
      </c>
      <c r="R406" s="30">
        <v>99.801000000000002</v>
      </c>
      <c r="S406" s="3">
        <v>93.137818258114606</v>
      </c>
    </row>
    <row r="407" spans="1:19" ht="14.5" customHeight="1" x14ac:dyDescent="0.35">
      <c r="A407" s="46"/>
      <c r="B407" s="55" t="s">
        <v>446</v>
      </c>
      <c r="C407" s="152" t="s">
        <v>1</v>
      </c>
      <c r="D407" s="2">
        <v>40.96</v>
      </c>
      <c r="E407" s="30">
        <v>8.9999999999999993E-3</v>
      </c>
      <c r="F407" s="30">
        <v>7.84</v>
      </c>
      <c r="G407" s="30">
        <v>50.75</v>
      </c>
      <c r="H407" s="30">
        <v>0.107</v>
      </c>
      <c r="I407" s="30">
        <v>2.1999999999999999E-2</v>
      </c>
      <c r="J407" s="31" t="s">
        <v>3</v>
      </c>
      <c r="K407" s="31" t="s">
        <v>3</v>
      </c>
      <c r="L407" s="31" t="s">
        <v>3</v>
      </c>
      <c r="M407" s="30">
        <v>0.38300000000000001</v>
      </c>
      <c r="N407" s="30">
        <v>2.1999999999999999E-2</v>
      </c>
      <c r="O407" s="31" t="s">
        <v>3</v>
      </c>
      <c r="P407" s="31" t="s">
        <v>3</v>
      </c>
      <c r="Q407" s="31" t="s">
        <v>3</v>
      </c>
      <c r="R407" s="30">
        <v>100.093</v>
      </c>
      <c r="S407" s="3">
        <v>92.026124969856824</v>
      </c>
    </row>
    <row r="408" spans="1:19" ht="14.5" customHeight="1" x14ac:dyDescent="0.35">
      <c r="A408" s="46"/>
      <c r="B408" s="55" t="s">
        <v>447</v>
      </c>
      <c r="C408" s="152" t="s">
        <v>1</v>
      </c>
      <c r="D408" s="2">
        <v>40.729999999999997</v>
      </c>
      <c r="E408" s="30">
        <v>7.0000000000000001E-3</v>
      </c>
      <c r="F408" s="30">
        <v>7.94</v>
      </c>
      <c r="G408" s="30">
        <v>50.89</v>
      </c>
      <c r="H408" s="30">
        <v>0.108</v>
      </c>
      <c r="I408" s="30">
        <v>2.1000000000000001E-2</v>
      </c>
      <c r="J408" s="31" t="s">
        <v>3</v>
      </c>
      <c r="K408" s="31" t="s">
        <v>3</v>
      </c>
      <c r="L408" s="31" t="s">
        <v>3</v>
      </c>
      <c r="M408" s="30">
        <v>0.38900000000000001</v>
      </c>
      <c r="N408" s="30">
        <v>2.4E-2</v>
      </c>
      <c r="O408" s="31" t="s">
        <v>3</v>
      </c>
      <c r="P408" s="31" t="s">
        <v>3</v>
      </c>
      <c r="Q408" s="31" t="s">
        <v>3</v>
      </c>
      <c r="R408" s="30">
        <v>100.10899999999999</v>
      </c>
      <c r="S408" s="3">
        <v>91.953030212915934</v>
      </c>
    </row>
    <row r="409" spans="1:19" ht="14.5" customHeight="1" x14ac:dyDescent="0.35">
      <c r="A409" s="46"/>
      <c r="B409" s="55" t="s">
        <v>448</v>
      </c>
      <c r="C409" s="152" t="s">
        <v>1</v>
      </c>
      <c r="D409" s="2">
        <v>40.86</v>
      </c>
      <c r="E409" s="30">
        <v>2.1000000000000001E-2</v>
      </c>
      <c r="F409" s="30">
        <v>7.83</v>
      </c>
      <c r="G409" s="30">
        <v>50.93</v>
      </c>
      <c r="H409" s="30">
        <v>0.106</v>
      </c>
      <c r="I409" s="30">
        <v>2.5000000000000001E-2</v>
      </c>
      <c r="J409" s="31" t="s">
        <v>3</v>
      </c>
      <c r="K409" s="31" t="s">
        <v>3</v>
      </c>
      <c r="L409" s="31" t="s">
        <v>3</v>
      </c>
      <c r="M409" s="30">
        <v>0.38600000000000001</v>
      </c>
      <c r="N409" s="30">
        <v>4.4999999999999998E-2</v>
      </c>
      <c r="O409" s="31" t="s">
        <v>3</v>
      </c>
      <c r="P409" s="31" t="s">
        <v>3</v>
      </c>
      <c r="Q409" s="31" t="s">
        <v>3</v>
      </c>
      <c r="R409" s="30">
        <v>100.203</v>
      </c>
      <c r="S409" s="3">
        <v>92.061399751614488</v>
      </c>
    </row>
    <row r="410" spans="1:19" ht="14.5" customHeight="1" x14ac:dyDescent="0.35">
      <c r="A410" s="46"/>
      <c r="B410" s="55" t="s">
        <v>449</v>
      </c>
      <c r="C410" s="152" t="s">
        <v>1</v>
      </c>
      <c r="D410" s="2">
        <v>40.83</v>
      </c>
      <c r="E410" s="30">
        <v>7.0000000000000001E-3</v>
      </c>
      <c r="F410" s="30">
        <v>7.65</v>
      </c>
      <c r="G410" s="30">
        <v>51.03</v>
      </c>
      <c r="H410" s="30">
        <v>0.104</v>
      </c>
      <c r="I410" s="30">
        <v>2.5999999999999999E-2</v>
      </c>
      <c r="J410" s="31" t="s">
        <v>3</v>
      </c>
      <c r="K410" s="31" t="s">
        <v>3</v>
      </c>
      <c r="L410" s="31" t="s">
        <v>3</v>
      </c>
      <c r="M410" s="30">
        <v>0.4</v>
      </c>
      <c r="N410" s="30">
        <v>2.1999999999999999E-2</v>
      </c>
      <c r="O410" s="31" t="s">
        <v>3</v>
      </c>
      <c r="P410" s="31" t="s">
        <v>3</v>
      </c>
      <c r="Q410" s="31" t="s">
        <v>3</v>
      </c>
      <c r="R410" s="30">
        <v>100.069</v>
      </c>
      <c r="S410" s="3">
        <v>92.243761668038431</v>
      </c>
    </row>
    <row r="411" spans="1:19" ht="14.5" customHeight="1" x14ac:dyDescent="0.35">
      <c r="A411" s="46"/>
      <c r="B411" s="55" t="s">
        <v>450</v>
      </c>
      <c r="C411" s="152" t="s">
        <v>1</v>
      </c>
      <c r="D411" s="2">
        <v>40.36</v>
      </c>
      <c r="E411" s="30">
        <v>1.2999999999999999E-2</v>
      </c>
      <c r="F411" s="30">
        <v>7.65</v>
      </c>
      <c r="G411" s="30">
        <v>51.06</v>
      </c>
      <c r="H411" s="30">
        <v>0.10100000000000001</v>
      </c>
      <c r="I411" s="30">
        <v>2.8000000000000001E-2</v>
      </c>
      <c r="J411" s="31" t="s">
        <v>3</v>
      </c>
      <c r="K411" s="31" t="s">
        <v>3</v>
      </c>
      <c r="L411" s="31" t="s">
        <v>3</v>
      </c>
      <c r="M411" s="30">
        <v>0.40200000000000002</v>
      </c>
      <c r="N411" s="30">
        <v>2.3E-2</v>
      </c>
      <c r="O411" s="31" t="s">
        <v>3</v>
      </c>
      <c r="P411" s="31" t="s">
        <v>3</v>
      </c>
      <c r="Q411" s="31" t="s">
        <v>3</v>
      </c>
      <c r="R411" s="30">
        <v>99.637</v>
      </c>
      <c r="S411" s="3">
        <v>92.247965529414955</v>
      </c>
    </row>
    <row r="412" spans="1:19" ht="14.5" customHeight="1" x14ac:dyDescent="0.35">
      <c r="A412" s="46"/>
      <c r="B412" s="55" t="s">
        <v>451</v>
      </c>
      <c r="C412" s="152" t="s">
        <v>1</v>
      </c>
      <c r="D412" s="2">
        <v>40.700000000000003</v>
      </c>
      <c r="E412" s="30">
        <v>1.0999999999999999E-2</v>
      </c>
      <c r="F412" s="30">
        <v>7.58</v>
      </c>
      <c r="G412" s="30">
        <v>51.17</v>
      </c>
      <c r="H412" s="30">
        <v>0.10100000000000001</v>
      </c>
      <c r="I412" s="30">
        <v>2.4E-2</v>
      </c>
      <c r="J412" s="31" t="s">
        <v>3</v>
      </c>
      <c r="K412" s="31" t="s">
        <v>3</v>
      </c>
      <c r="L412" s="31" t="s">
        <v>3</v>
      </c>
      <c r="M412" s="30">
        <v>0.39200000000000002</v>
      </c>
      <c r="N412" s="30">
        <v>2.1000000000000001E-2</v>
      </c>
      <c r="O412" s="31" t="s">
        <v>3</v>
      </c>
      <c r="P412" s="31" t="s">
        <v>3</v>
      </c>
      <c r="Q412" s="31" t="s">
        <v>3</v>
      </c>
      <c r="R412" s="30">
        <v>99.998999999999995</v>
      </c>
      <c r="S412" s="3">
        <v>92.328702999732414</v>
      </c>
    </row>
    <row r="413" spans="1:19" ht="14.5" customHeight="1" x14ac:dyDescent="0.35">
      <c r="A413" s="46"/>
      <c r="B413" s="55" t="s">
        <v>452</v>
      </c>
      <c r="C413" s="152" t="s">
        <v>1</v>
      </c>
      <c r="D413" s="2">
        <v>40.799999999999997</v>
      </c>
      <c r="E413" s="30">
        <v>1.9E-2</v>
      </c>
      <c r="F413" s="30">
        <v>7.5</v>
      </c>
      <c r="G413" s="30">
        <v>51.13</v>
      </c>
      <c r="H413" s="30">
        <v>0.1</v>
      </c>
      <c r="I413" s="30">
        <v>0.04</v>
      </c>
      <c r="J413" s="31" t="s">
        <v>3</v>
      </c>
      <c r="K413" s="31" t="s">
        <v>3</v>
      </c>
      <c r="L413" s="31" t="s">
        <v>3</v>
      </c>
      <c r="M413" s="30">
        <v>0.38500000000000001</v>
      </c>
      <c r="N413" s="30">
        <v>5.3999999999999999E-2</v>
      </c>
      <c r="O413" s="31" t="s">
        <v>3</v>
      </c>
      <c r="P413" s="31" t="s">
        <v>3</v>
      </c>
      <c r="Q413" s="31" t="s">
        <v>3</v>
      </c>
      <c r="R413" s="30">
        <v>100.02800000000001</v>
      </c>
      <c r="S413" s="3">
        <v>92.398025071049233</v>
      </c>
    </row>
    <row r="414" spans="1:19" ht="14.5" customHeight="1" x14ac:dyDescent="0.35">
      <c r="A414" s="46"/>
      <c r="B414" s="55" t="s">
        <v>453</v>
      </c>
      <c r="C414" s="152" t="s">
        <v>1</v>
      </c>
      <c r="D414" s="2">
        <v>40.43</v>
      </c>
      <c r="E414" s="30">
        <v>7.0000000000000001E-3</v>
      </c>
      <c r="F414" s="30">
        <v>7.4</v>
      </c>
      <c r="G414" s="30">
        <v>51.29</v>
      </c>
      <c r="H414" s="30">
        <v>0.10199999999999999</v>
      </c>
      <c r="I414" s="30">
        <v>1.9E-2</v>
      </c>
      <c r="J414" s="31" t="s">
        <v>3</v>
      </c>
      <c r="K414" s="31" t="s">
        <v>3</v>
      </c>
      <c r="L414" s="31" t="s">
        <v>3</v>
      </c>
      <c r="M414" s="30">
        <v>0.38200000000000001</v>
      </c>
      <c r="N414" s="30">
        <v>2.4E-2</v>
      </c>
      <c r="O414" s="31" t="s">
        <v>3</v>
      </c>
      <c r="P414" s="31" t="s">
        <v>3</v>
      </c>
      <c r="Q414" s="31" t="s">
        <v>3</v>
      </c>
      <c r="R414" s="30">
        <v>99.653999999999996</v>
      </c>
      <c r="S414" s="3">
        <v>92.513442953913952</v>
      </c>
    </row>
    <row r="415" spans="1:19" ht="14.5" customHeight="1" x14ac:dyDescent="0.35">
      <c r="A415" s="46"/>
      <c r="B415" s="55" t="s">
        <v>454</v>
      </c>
      <c r="C415" s="152" t="s">
        <v>1</v>
      </c>
      <c r="D415" s="2">
        <v>40.68</v>
      </c>
      <c r="E415" s="30">
        <v>4.0000000000000001E-3</v>
      </c>
      <c r="F415" s="30">
        <v>7.47</v>
      </c>
      <c r="G415" s="30">
        <v>51.47</v>
      </c>
      <c r="H415" s="30">
        <v>9.9000000000000005E-2</v>
      </c>
      <c r="I415" s="30">
        <v>1.7999999999999999E-2</v>
      </c>
      <c r="J415" s="31" t="s">
        <v>3</v>
      </c>
      <c r="K415" s="31" t="s">
        <v>3</v>
      </c>
      <c r="L415" s="31" t="s">
        <v>3</v>
      </c>
      <c r="M415" s="30">
        <v>0.38800000000000001</v>
      </c>
      <c r="N415" s="30">
        <v>2.3E-2</v>
      </c>
      <c r="O415" s="31" t="s">
        <v>3</v>
      </c>
      <c r="P415" s="31" t="s">
        <v>3</v>
      </c>
      <c r="Q415" s="31" t="s">
        <v>3</v>
      </c>
      <c r="R415" s="30">
        <v>100.152</v>
      </c>
      <c r="S415" s="3">
        <v>92.472395143930825</v>
      </c>
    </row>
    <row r="416" spans="1:19" ht="14.5" customHeight="1" x14ac:dyDescent="0.35">
      <c r="A416" s="46"/>
      <c r="B416" s="55" t="s">
        <v>455</v>
      </c>
      <c r="C416" s="152" t="s">
        <v>1</v>
      </c>
      <c r="D416" s="2">
        <v>40.630000000000003</v>
      </c>
      <c r="E416" s="30">
        <v>4.0000000000000001E-3</v>
      </c>
      <c r="F416" s="30">
        <v>7.56</v>
      </c>
      <c r="G416" s="30">
        <v>51.34</v>
      </c>
      <c r="H416" s="30">
        <v>0.10299999999999999</v>
      </c>
      <c r="I416" s="30">
        <v>1.6E-2</v>
      </c>
      <c r="J416" s="31" t="s">
        <v>3</v>
      </c>
      <c r="K416" s="31" t="s">
        <v>3</v>
      </c>
      <c r="L416" s="31" t="s">
        <v>3</v>
      </c>
      <c r="M416" s="30">
        <v>0.39800000000000002</v>
      </c>
      <c r="N416" s="30">
        <v>2.5000000000000001E-2</v>
      </c>
      <c r="O416" s="31" t="s">
        <v>3</v>
      </c>
      <c r="P416" s="31" t="s">
        <v>3</v>
      </c>
      <c r="Q416" s="31" t="s">
        <v>3</v>
      </c>
      <c r="R416" s="30">
        <v>100.07599999999999</v>
      </c>
      <c r="S416" s="3">
        <v>92.370801465500847</v>
      </c>
    </row>
    <row r="417" spans="1:19" ht="14.5" customHeight="1" x14ac:dyDescent="0.35">
      <c r="A417" s="46"/>
      <c r="B417" s="55" t="s">
        <v>456</v>
      </c>
      <c r="C417" s="152" t="s">
        <v>1</v>
      </c>
      <c r="D417" s="2">
        <v>41.14</v>
      </c>
      <c r="E417" s="30">
        <v>8.0000000000000002E-3</v>
      </c>
      <c r="F417" s="30">
        <v>7.3</v>
      </c>
      <c r="G417" s="30">
        <v>51.74</v>
      </c>
      <c r="H417" s="30">
        <v>0.10199999999999999</v>
      </c>
      <c r="I417" s="30">
        <v>1.7999999999999999E-2</v>
      </c>
      <c r="J417" s="31" t="s">
        <v>3</v>
      </c>
      <c r="K417" s="31" t="s">
        <v>3</v>
      </c>
      <c r="L417" s="31" t="s">
        <v>3</v>
      </c>
      <c r="M417" s="30">
        <v>0.39400000000000002</v>
      </c>
      <c r="N417" s="30">
        <v>1.7999999999999999E-2</v>
      </c>
      <c r="O417" s="31" t="s">
        <v>3</v>
      </c>
      <c r="P417" s="31" t="s">
        <v>3</v>
      </c>
      <c r="Q417" s="31" t="s">
        <v>3</v>
      </c>
      <c r="R417" s="30">
        <v>100.72</v>
      </c>
      <c r="S417" s="3">
        <v>92.666716354551141</v>
      </c>
    </row>
    <row r="418" spans="1:19" ht="14.5" customHeight="1" x14ac:dyDescent="0.35">
      <c r="A418" s="46"/>
      <c r="B418" s="55" t="s">
        <v>457</v>
      </c>
      <c r="C418" s="152" t="s">
        <v>1</v>
      </c>
      <c r="D418" s="2">
        <v>40.549999999999997</v>
      </c>
      <c r="E418" s="30">
        <v>7.0000000000000001E-3</v>
      </c>
      <c r="F418" s="30">
        <v>7.56</v>
      </c>
      <c r="G418" s="30">
        <v>50.95</v>
      </c>
      <c r="H418" s="30">
        <v>0.105</v>
      </c>
      <c r="I418" s="30">
        <v>2.1999999999999999E-2</v>
      </c>
      <c r="J418" s="31" t="s">
        <v>3</v>
      </c>
      <c r="K418" s="31" t="s">
        <v>3</v>
      </c>
      <c r="L418" s="31" t="s">
        <v>3</v>
      </c>
      <c r="M418" s="30">
        <v>0.38600000000000001</v>
      </c>
      <c r="N418" s="30">
        <v>2.1999999999999999E-2</v>
      </c>
      <c r="O418" s="31" t="s">
        <v>3</v>
      </c>
      <c r="P418" s="31" t="s">
        <v>3</v>
      </c>
      <c r="Q418" s="31" t="s">
        <v>3</v>
      </c>
      <c r="R418" s="30">
        <v>99.602000000000004</v>
      </c>
      <c r="S418" s="3">
        <v>92.31689007900917</v>
      </c>
    </row>
    <row r="419" spans="1:19" ht="14.5" customHeight="1" x14ac:dyDescent="0.35">
      <c r="A419" s="46"/>
      <c r="B419" s="55" t="s">
        <v>458</v>
      </c>
      <c r="C419" s="152" t="s">
        <v>1</v>
      </c>
      <c r="D419" s="2">
        <v>40.65</v>
      </c>
      <c r="E419" s="30">
        <v>2.1000000000000001E-2</v>
      </c>
      <c r="F419" s="30">
        <v>7.55</v>
      </c>
      <c r="G419" s="30">
        <v>51.04</v>
      </c>
      <c r="H419" s="30">
        <v>0.105</v>
      </c>
      <c r="I419" s="30">
        <v>2.4E-2</v>
      </c>
      <c r="J419" s="31" t="s">
        <v>3</v>
      </c>
      <c r="K419" s="31" t="s">
        <v>3</v>
      </c>
      <c r="L419" s="31" t="s">
        <v>3</v>
      </c>
      <c r="M419" s="30">
        <v>0.38800000000000001</v>
      </c>
      <c r="N419" s="30">
        <v>2.1000000000000001E-2</v>
      </c>
      <c r="O419" s="31" t="s">
        <v>3</v>
      </c>
      <c r="P419" s="31" t="s">
        <v>3</v>
      </c>
      <c r="Q419" s="31" t="s">
        <v>3</v>
      </c>
      <c r="R419" s="30">
        <v>99.799000000000007</v>
      </c>
      <c r="S419" s="3">
        <v>92.338767651125295</v>
      </c>
    </row>
    <row r="420" spans="1:19" ht="14.5" customHeight="1" x14ac:dyDescent="0.35">
      <c r="A420" s="46"/>
      <c r="B420" s="55" t="s">
        <v>459</v>
      </c>
      <c r="C420" s="152" t="s">
        <v>1</v>
      </c>
      <c r="D420" s="2">
        <v>40.9</v>
      </c>
      <c r="E420" s="30">
        <v>8.0000000000000002E-3</v>
      </c>
      <c r="F420" s="30">
        <v>7.37</v>
      </c>
      <c r="G420" s="30">
        <v>51.42</v>
      </c>
      <c r="H420" s="30">
        <v>0.104</v>
      </c>
      <c r="I420" s="30">
        <v>1.7000000000000001E-2</v>
      </c>
      <c r="J420" s="31" t="s">
        <v>3</v>
      </c>
      <c r="K420" s="31" t="s">
        <v>3</v>
      </c>
      <c r="L420" s="31" t="s">
        <v>3</v>
      </c>
      <c r="M420" s="30">
        <v>0.39400000000000002</v>
      </c>
      <c r="N420" s="30">
        <v>2.7E-2</v>
      </c>
      <c r="O420" s="31" t="s">
        <v>3</v>
      </c>
      <c r="P420" s="31" t="s">
        <v>3</v>
      </c>
      <c r="Q420" s="31" t="s">
        <v>3</v>
      </c>
      <c r="R420" s="30">
        <v>100.24</v>
      </c>
      <c r="S420" s="3">
        <v>92.558983529656985</v>
      </c>
    </row>
    <row r="421" spans="1:19" ht="14.5" customHeight="1" x14ac:dyDescent="0.35">
      <c r="A421" s="46"/>
      <c r="B421" s="55" t="s">
        <v>460</v>
      </c>
      <c r="C421" s="152" t="s">
        <v>1</v>
      </c>
      <c r="D421" s="2">
        <v>41</v>
      </c>
      <c r="E421" s="30">
        <v>7.0000000000000001E-3</v>
      </c>
      <c r="F421" s="30">
        <v>7.57</v>
      </c>
      <c r="G421" s="30">
        <v>51.38</v>
      </c>
      <c r="H421" s="30">
        <v>0.10299999999999999</v>
      </c>
      <c r="I421" s="30">
        <v>0.02</v>
      </c>
      <c r="J421" s="31" t="s">
        <v>3</v>
      </c>
      <c r="K421" s="31" t="s">
        <v>3</v>
      </c>
      <c r="L421" s="31" t="s">
        <v>3</v>
      </c>
      <c r="M421" s="30">
        <v>0.38100000000000001</v>
      </c>
      <c r="N421" s="30">
        <v>1.4999999999999999E-2</v>
      </c>
      <c r="O421" s="31" t="s">
        <v>3</v>
      </c>
      <c r="P421" s="31" t="s">
        <v>3</v>
      </c>
      <c r="Q421" s="31" t="s">
        <v>3</v>
      </c>
      <c r="R421" s="30">
        <v>100.476</v>
      </c>
      <c r="S421" s="3">
        <v>92.366973551338546</v>
      </c>
    </row>
    <row r="422" spans="1:19" ht="14.5" customHeight="1" x14ac:dyDescent="0.35">
      <c r="A422" s="46"/>
      <c r="B422" s="55" t="s">
        <v>461</v>
      </c>
      <c r="C422" s="152" t="s">
        <v>1</v>
      </c>
      <c r="D422" s="2">
        <v>41.18</v>
      </c>
      <c r="E422" s="30">
        <v>3.0000000000000001E-3</v>
      </c>
      <c r="F422" s="30">
        <v>7.49</v>
      </c>
      <c r="G422" s="30">
        <v>51.42</v>
      </c>
      <c r="H422" s="30">
        <v>0.10100000000000001</v>
      </c>
      <c r="I422" s="30">
        <v>0.02</v>
      </c>
      <c r="J422" s="31" t="s">
        <v>3</v>
      </c>
      <c r="K422" s="31" t="s">
        <v>3</v>
      </c>
      <c r="L422" s="31" t="s">
        <v>3</v>
      </c>
      <c r="M422" s="30">
        <v>0.40400000000000003</v>
      </c>
      <c r="N422" s="30">
        <v>2.3E-2</v>
      </c>
      <c r="O422" s="31" t="s">
        <v>3</v>
      </c>
      <c r="P422" s="31" t="s">
        <v>3</v>
      </c>
      <c r="Q422" s="31" t="s">
        <v>3</v>
      </c>
      <c r="R422" s="30">
        <v>100.64100000000001</v>
      </c>
      <c r="S422" s="3">
        <v>92.446978185725342</v>
      </c>
    </row>
    <row r="423" spans="1:19" ht="14.5" customHeight="1" x14ac:dyDescent="0.35">
      <c r="A423" s="46"/>
      <c r="B423" s="55" t="s">
        <v>462</v>
      </c>
      <c r="C423" s="152" t="s">
        <v>1</v>
      </c>
      <c r="D423" s="2">
        <v>40.9</v>
      </c>
      <c r="E423" s="30">
        <v>1.2E-2</v>
      </c>
      <c r="F423" s="30">
        <v>7.47</v>
      </c>
      <c r="G423" s="30">
        <v>51.12</v>
      </c>
      <c r="H423" s="30">
        <v>0.10199999999999999</v>
      </c>
      <c r="I423" s="30">
        <v>1.2999999999999999E-2</v>
      </c>
      <c r="J423" s="31" t="s">
        <v>3</v>
      </c>
      <c r="K423" s="31" t="s">
        <v>3</v>
      </c>
      <c r="L423" s="31" t="s">
        <v>3</v>
      </c>
      <c r="M423" s="30">
        <v>0.378</v>
      </c>
      <c r="N423" s="30">
        <v>2.7E-2</v>
      </c>
      <c r="O423" s="31" t="s">
        <v>3</v>
      </c>
      <c r="P423" s="31" t="s">
        <v>3</v>
      </c>
      <c r="Q423" s="31" t="s">
        <v>3</v>
      </c>
      <c r="R423" s="30">
        <v>100.02200000000001</v>
      </c>
      <c r="S423" s="3">
        <v>92.424760563188897</v>
      </c>
    </row>
    <row r="424" spans="1:19" ht="14.5" customHeight="1" x14ac:dyDescent="0.35">
      <c r="A424" s="46"/>
      <c r="B424" s="55" t="s">
        <v>463</v>
      </c>
      <c r="C424" s="152" t="s">
        <v>1</v>
      </c>
      <c r="D424" s="2">
        <v>41.31</v>
      </c>
      <c r="E424" s="30">
        <v>1.0999999999999999E-2</v>
      </c>
      <c r="F424" s="30">
        <v>7.39</v>
      </c>
      <c r="G424" s="30">
        <v>51.57</v>
      </c>
      <c r="H424" s="30">
        <v>0.10100000000000001</v>
      </c>
      <c r="I424" s="30">
        <v>1.7000000000000001E-2</v>
      </c>
      <c r="J424" s="31" t="s">
        <v>3</v>
      </c>
      <c r="K424" s="31" t="s">
        <v>3</v>
      </c>
      <c r="L424" s="31" t="s">
        <v>3</v>
      </c>
      <c r="M424" s="30">
        <v>0.375</v>
      </c>
      <c r="N424" s="30">
        <v>2.5999999999999999E-2</v>
      </c>
      <c r="O424" s="31" t="s">
        <v>3</v>
      </c>
      <c r="P424" s="31" t="s">
        <v>3</v>
      </c>
      <c r="Q424" s="31" t="s">
        <v>3</v>
      </c>
      <c r="R424" s="30">
        <v>100.8</v>
      </c>
      <c r="S424" s="3">
        <v>92.560380692916766</v>
      </c>
    </row>
    <row r="425" spans="1:19" ht="14.5" customHeight="1" x14ac:dyDescent="0.35">
      <c r="A425" s="46"/>
      <c r="B425" s="55" t="s">
        <v>464</v>
      </c>
      <c r="C425" s="152" t="s">
        <v>1</v>
      </c>
      <c r="D425" s="2">
        <v>40.64</v>
      </c>
      <c r="E425" s="30">
        <v>6.0000000000000001E-3</v>
      </c>
      <c r="F425" s="30">
        <v>7.67</v>
      </c>
      <c r="G425" s="30">
        <v>50.94</v>
      </c>
      <c r="H425" s="30">
        <v>0.104</v>
      </c>
      <c r="I425" s="30">
        <v>1.7000000000000001E-2</v>
      </c>
      <c r="J425" s="31" t="s">
        <v>3</v>
      </c>
      <c r="K425" s="31" t="s">
        <v>3</v>
      </c>
      <c r="L425" s="31" t="s">
        <v>3</v>
      </c>
      <c r="M425" s="30">
        <v>0.39100000000000001</v>
      </c>
      <c r="N425" s="30">
        <v>2.7E-2</v>
      </c>
      <c r="O425" s="31" t="s">
        <v>3</v>
      </c>
      <c r="P425" s="31" t="s">
        <v>3</v>
      </c>
      <c r="Q425" s="31" t="s">
        <v>3</v>
      </c>
      <c r="R425" s="30">
        <v>99.795000000000002</v>
      </c>
      <c r="S425" s="3">
        <v>92.212393616753246</v>
      </c>
    </row>
    <row r="426" spans="1:19" ht="14.5" customHeight="1" x14ac:dyDescent="0.35">
      <c r="A426" s="46"/>
      <c r="B426" s="55" t="s">
        <v>465</v>
      </c>
      <c r="C426" s="152" t="s">
        <v>1</v>
      </c>
      <c r="D426" s="2">
        <v>40.630000000000003</v>
      </c>
      <c r="E426" s="30">
        <v>6.0000000000000001E-3</v>
      </c>
      <c r="F426" s="30">
        <v>7.53</v>
      </c>
      <c r="G426" s="30">
        <v>50.87</v>
      </c>
      <c r="H426" s="30">
        <v>0.104</v>
      </c>
      <c r="I426" s="30">
        <v>1.6E-2</v>
      </c>
      <c r="J426" s="31" t="s">
        <v>3</v>
      </c>
      <c r="K426" s="31" t="s">
        <v>3</v>
      </c>
      <c r="L426" s="31" t="s">
        <v>3</v>
      </c>
      <c r="M426" s="30">
        <v>0.38</v>
      </c>
      <c r="N426" s="30">
        <v>2.1999999999999999E-2</v>
      </c>
      <c r="O426" s="31" t="s">
        <v>3</v>
      </c>
      <c r="P426" s="31" t="s">
        <v>3</v>
      </c>
      <c r="Q426" s="31" t="s">
        <v>3</v>
      </c>
      <c r="R426" s="30">
        <v>99.558000000000007</v>
      </c>
      <c r="S426" s="3">
        <v>92.333929144566895</v>
      </c>
    </row>
    <row r="427" spans="1:19" ht="14.5" customHeight="1" x14ac:dyDescent="0.35">
      <c r="A427" s="46"/>
      <c r="B427" s="55" t="s">
        <v>466</v>
      </c>
      <c r="C427" s="152" t="s">
        <v>1</v>
      </c>
      <c r="D427" s="2">
        <v>40.94</v>
      </c>
      <c r="E427" s="30">
        <v>1.0999999999999999E-2</v>
      </c>
      <c r="F427" s="30">
        <v>7.53</v>
      </c>
      <c r="G427" s="30">
        <v>51.14</v>
      </c>
      <c r="H427" s="30">
        <v>0.10100000000000001</v>
      </c>
      <c r="I427" s="30">
        <v>1.7999999999999999E-2</v>
      </c>
      <c r="J427" s="31" t="s">
        <v>3</v>
      </c>
      <c r="K427" s="31" t="s">
        <v>3</v>
      </c>
      <c r="L427" s="31" t="s">
        <v>3</v>
      </c>
      <c r="M427" s="30">
        <v>0.379</v>
      </c>
      <c r="N427" s="30">
        <v>2.5000000000000001E-2</v>
      </c>
      <c r="O427" s="31" t="s">
        <v>3</v>
      </c>
      <c r="P427" s="31" t="s">
        <v>3</v>
      </c>
      <c r="Q427" s="31" t="s">
        <v>3</v>
      </c>
      <c r="R427" s="30">
        <v>100.14400000000001</v>
      </c>
      <c r="S427" s="3">
        <v>92.371315488598412</v>
      </c>
    </row>
    <row r="428" spans="1:19" ht="14.5" customHeight="1" x14ac:dyDescent="0.35">
      <c r="A428" s="46"/>
      <c r="B428" s="55" t="s">
        <v>467</v>
      </c>
      <c r="C428" s="152" t="s">
        <v>1</v>
      </c>
      <c r="D428" s="2">
        <v>40.549999999999997</v>
      </c>
      <c r="E428" s="30">
        <v>1.2999999999999999E-2</v>
      </c>
      <c r="F428" s="30">
        <v>7.37</v>
      </c>
      <c r="G428" s="30">
        <v>50.64</v>
      </c>
      <c r="H428" s="30">
        <v>0.1</v>
      </c>
      <c r="I428" s="30">
        <v>1.9E-2</v>
      </c>
      <c r="J428" s="31" t="s">
        <v>3</v>
      </c>
      <c r="K428" s="31" t="s">
        <v>3</v>
      </c>
      <c r="L428" s="31" t="s">
        <v>3</v>
      </c>
      <c r="M428" s="30">
        <v>0.38700000000000001</v>
      </c>
      <c r="N428" s="30">
        <v>2.5000000000000001E-2</v>
      </c>
      <c r="O428" s="31" t="s">
        <v>3</v>
      </c>
      <c r="P428" s="31" t="s">
        <v>3</v>
      </c>
      <c r="Q428" s="31" t="s">
        <v>3</v>
      </c>
      <c r="R428" s="30">
        <v>99.103999999999999</v>
      </c>
      <c r="S428" s="3">
        <v>92.45302052219607</v>
      </c>
    </row>
    <row r="429" spans="1:19" ht="14.5" customHeight="1" x14ac:dyDescent="0.35">
      <c r="A429" s="46"/>
      <c r="B429" s="55" t="s">
        <v>468</v>
      </c>
      <c r="C429" s="152" t="s">
        <v>1</v>
      </c>
      <c r="D429" s="2">
        <v>40.53</v>
      </c>
      <c r="E429" s="30">
        <v>1.2999999999999999E-2</v>
      </c>
      <c r="F429" s="30">
        <v>7.38</v>
      </c>
      <c r="G429" s="30">
        <v>51</v>
      </c>
      <c r="H429" s="30">
        <v>0.1</v>
      </c>
      <c r="I429" s="30">
        <v>1.7999999999999999E-2</v>
      </c>
      <c r="J429" s="31" t="s">
        <v>3</v>
      </c>
      <c r="K429" s="31" t="s">
        <v>3</v>
      </c>
      <c r="L429" s="31" t="s">
        <v>3</v>
      </c>
      <c r="M429" s="30">
        <v>0.38500000000000001</v>
      </c>
      <c r="N429" s="30">
        <v>2.5999999999999999E-2</v>
      </c>
      <c r="O429" s="31" t="s">
        <v>3</v>
      </c>
      <c r="P429" s="31" t="s">
        <v>3</v>
      </c>
      <c r="Q429" s="31" t="s">
        <v>3</v>
      </c>
      <c r="R429" s="30">
        <v>99.451999999999998</v>
      </c>
      <c r="S429" s="3">
        <v>92.492889531027089</v>
      </c>
    </row>
    <row r="430" spans="1:19" ht="14.5" customHeight="1" x14ac:dyDescent="0.35">
      <c r="A430" s="46"/>
      <c r="B430" s="55" t="s">
        <v>469</v>
      </c>
      <c r="C430" s="152" t="s">
        <v>1</v>
      </c>
      <c r="D430" s="2">
        <v>40.9</v>
      </c>
      <c r="E430" s="30">
        <v>0.01</v>
      </c>
      <c r="F430" s="30">
        <v>7.44</v>
      </c>
      <c r="G430" s="30">
        <v>51.4</v>
      </c>
      <c r="H430" s="30">
        <v>0.10299999999999999</v>
      </c>
      <c r="I430" s="30">
        <v>1.7999999999999999E-2</v>
      </c>
      <c r="J430" s="31" t="s">
        <v>3</v>
      </c>
      <c r="K430" s="31" t="s">
        <v>3</v>
      </c>
      <c r="L430" s="31" t="s">
        <v>3</v>
      </c>
      <c r="M430" s="30">
        <v>0.38600000000000001</v>
      </c>
      <c r="N430" s="30">
        <v>2.4E-2</v>
      </c>
      <c r="O430" s="31" t="s">
        <v>3</v>
      </c>
      <c r="P430" s="31" t="s">
        <v>3</v>
      </c>
      <c r="Q430" s="31" t="s">
        <v>3</v>
      </c>
      <c r="R430" s="30">
        <v>100.28100000000001</v>
      </c>
      <c r="S430" s="3">
        <v>92.490912669969504</v>
      </c>
    </row>
    <row r="431" spans="1:19" ht="14.5" customHeight="1" x14ac:dyDescent="0.35">
      <c r="A431" s="46"/>
      <c r="B431" s="55" t="s">
        <v>470</v>
      </c>
      <c r="C431" s="152" t="s">
        <v>1</v>
      </c>
      <c r="D431" s="2">
        <v>40.909999999999997</v>
      </c>
      <c r="E431" s="30">
        <v>0.02</v>
      </c>
      <c r="F431" s="30">
        <v>7.31</v>
      </c>
      <c r="G431" s="30">
        <v>51.45</v>
      </c>
      <c r="H431" s="30">
        <v>0.10299999999999999</v>
      </c>
      <c r="I431" s="30">
        <v>1.6E-2</v>
      </c>
      <c r="J431" s="31" t="s">
        <v>3</v>
      </c>
      <c r="K431" s="31" t="s">
        <v>3</v>
      </c>
      <c r="L431" s="31" t="s">
        <v>3</v>
      </c>
      <c r="M431" s="30">
        <v>0.38</v>
      </c>
      <c r="N431" s="30">
        <v>2.5999999999999999E-2</v>
      </c>
      <c r="O431" s="31" t="s">
        <v>3</v>
      </c>
      <c r="P431" s="31" t="s">
        <v>3</v>
      </c>
      <c r="Q431" s="31" t="s">
        <v>3</v>
      </c>
      <c r="R431" s="30">
        <v>100.215</v>
      </c>
      <c r="S431" s="3">
        <v>92.619076282757234</v>
      </c>
    </row>
    <row r="432" spans="1:19" ht="14.5" customHeight="1" x14ac:dyDescent="0.35">
      <c r="A432" s="46"/>
      <c r="B432" s="55" t="s">
        <v>471</v>
      </c>
      <c r="C432" s="152" t="s">
        <v>1</v>
      </c>
      <c r="D432" s="2">
        <v>41.16</v>
      </c>
      <c r="E432" s="30">
        <v>1.4E-2</v>
      </c>
      <c r="F432" s="30">
        <v>7.23</v>
      </c>
      <c r="G432" s="30">
        <v>51.62</v>
      </c>
      <c r="H432" s="30">
        <v>0.10100000000000001</v>
      </c>
      <c r="I432" s="30">
        <v>1.9E-2</v>
      </c>
      <c r="J432" s="31" t="s">
        <v>3</v>
      </c>
      <c r="K432" s="31" t="s">
        <v>3</v>
      </c>
      <c r="L432" s="31" t="s">
        <v>3</v>
      </c>
      <c r="M432" s="30">
        <v>0.373</v>
      </c>
      <c r="N432" s="30">
        <v>0.02</v>
      </c>
      <c r="O432" s="31" t="s">
        <v>3</v>
      </c>
      <c r="P432" s="31" t="s">
        <v>3</v>
      </c>
      <c r="Q432" s="31" t="s">
        <v>3</v>
      </c>
      <c r="R432" s="30">
        <v>100.53700000000001</v>
      </c>
      <c r="S432" s="3">
        <v>92.716259368751977</v>
      </c>
    </row>
    <row r="433" spans="1:19" ht="14.5" customHeight="1" x14ac:dyDescent="0.35">
      <c r="A433" s="46"/>
      <c r="B433" s="55" t="s">
        <v>472</v>
      </c>
      <c r="C433" s="152" t="s">
        <v>1</v>
      </c>
      <c r="D433" s="2">
        <v>40.99</v>
      </c>
      <c r="E433" s="30">
        <v>1.0999999999999999E-2</v>
      </c>
      <c r="F433" s="30">
        <v>7.42</v>
      </c>
      <c r="G433" s="30">
        <v>50.98</v>
      </c>
      <c r="H433" s="30">
        <v>0.1</v>
      </c>
      <c r="I433" s="30">
        <v>3.4000000000000002E-2</v>
      </c>
      <c r="J433" s="31" t="s">
        <v>3</v>
      </c>
      <c r="K433" s="31" t="s">
        <v>3</v>
      </c>
      <c r="L433" s="31" t="s">
        <v>3</v>
      </c>
      <c r="M433" s="30">
        <v>0.38500000000000001</v>
      </c>
      <c r="N433" s="30">
        <v>5.8000000000000003E-2</v>
      </c>
      <c r="O433" s="31" t="s">
        <v>3</v>
      </c>
      <c r="P433" s="31" t="s">
        <v>3</v>
      </c>
      <c r="Q433" s="31" t="s">
        <v>3</v>
      </c>
      <c r="R433" s="30">
        <v>99.977999999999994</v>
      </c>
      <c r="S433" s="3">
        <v>92.4525339738951</v>
      </c>
    </row>
    <row r="434" spans="1:19" ht="14.5" customHeight="1" x14ac:dyDescent="0.35">
      <c r="A434" s="46"/>
      <c r="B434" s="55" t="s">
        <v>473</v>
      </c>
      <c r="C434" s="152" t="s">
        <v>1</v>
      </c>
      <c r="D434" s="2">
        <v>40.97</v>
      </c>
      <c r="E434" s="30">
        <v>8.0000000000000002E-3</v>
      </c>
      <c r="F434" s="30">
        <v>7.83</v>
      </c>
      <c r="G434" s="30">
        <v>50.99</v>
      </c>
      <c r="H434" s="30">
        <v>0.106</v>
      </c>
      <c r="I434" s="30">
        <v>1.7000000000000001E-2</v>
      </c>
      <c r="J434" s="31" t="s">
        <v>3</v>
      </c>
      <c r="K434" s="31" t="s">
        <v>3</v>
      </c>
      <c r="L434" s="31" t="s">
        <v>3</v>
      </c>
      <c r="M434" s="30">
        <v>0.40500000000000003</v>
      </c>
      <c r="N434" s="30">
        <v>2.1000000000000001E-2</v>
      </c>
      <c r="O434" s="31" t="s">
        <v>3</v>
      </c>
      <c r="P434" s="31" t="s">
        <v>3</v>
      </c>
      <c r="Q434" s="31" t="s">
        <v>3</v>
      </c>
      <c r="R434" s="30">
        <v>100.34699999999999</v>
      </c>
      <c r="S434" s="3">
        <v>92.070000343035446</v>
      </c>
    </row>
    <row r="435" spans="1:19" ht="14.5" customHeight="1" x14ac:dyDescent="0.35">
      <c r="A435" s="46"/>
      <c r="B435" s="55" t="s">
        <v>474</v>
      </c>
      <c r="C435" s="152" t="s">
        <v>1</v>
      </c>
      <c r="D435" s="2">
        <v>41.15</v>
      </c>
      <c r="E435" s="30">
        <v>1.2E-2</v>
      </c>
      <c r="F435" s="30">
        <v>7.58</v>
      </c>
      <c r="G435" s="30">
        <v>51.23</v>
      </c>
      <c r="H435" s="30">
        <v>0.10199999999999999</v>
      </c>
      <c r="I435" s="30">
        <v>4.5999999999999999E-2</v>
      </c>
      <c r="J435" s="31" t="s">
        <v>3</v>
      </c>
      <c r="K435" s="31" t="s">
        <v>3</v>
      </c>
      <c r="L435" s="31" t="s">
        <v>3</v>
      </c>
      <c r="M435" s="30">
        <v>0.39200000000000002</v>
      </c>
      <c r="N435" s="30">
        <v>5.2999999999999999E-2</v>
      </c>
      <c r="O435" s="31" t="s">
        <v>3</v>
      </c>
      <c r="P435" s="31" t="s">
        <v>3</v>
      </c>
      <c r="Q435" s="31" t="s">
        <v>3</v>
      </c>
      <c r="R435" s="30">
        <v>100.565</v>
      </c>
      <c r="S435" s="3">
        <v>92.33699905138775</v>
      </c>
    </row>
    <row r="436" spans="1:19" ht="14.5" customHeight="1" x14ac:dyDescent="0.35">
      <c r="A436" s="46"/>
      <c r="B436" s="55" t="s">
        <v>475</v>
      </c>
      <c r="C436" s="152" t="s">
        <v>1</v>
      </c>
      <c r="D436" s="2">
        <v>40.9</v>
      </c>
      <c r="E436" s="30">
        <v>1E-3</v>
      </c>
      <c r="F436" s="30">
        <v>7.59</v>
      </c>
      <c r="G436" s="30">
        <v>51.25</v>
      </c>
      <c r="H436" s="30">
        <v>0.10299999999999999</v>
      </c>
      <c r="I436" s="30">
        <v>2.8000000000000001E-2</v>
      </c>
      <c r="J436" s="31" t="s">
        <v>3</v>
      </c>
      <c r="K436" s="31" t="s">
        <v>3</v>
      </c>
      <c r="L436" s="31" t="s">
        <v>3</v>
      </c>
      <c r="M436" s="30">
        <v>0.39400000000000002</v>
      </c>
      <c r="N436" s="30">
        <v>1.9E-2</v>
      </c>
      <c r="O436" s="31" t="s">
        <v>3</v>
      </c>
      <c r="P436" s="31" t="s">
        <v>3</v>
      </c>
      <c r="Q436" s="31" t="s">
        <v>3</v>
      </c>
      <c r="R436" s="30">
        <v>100.285</v>
      </c>
      <c r="S436" s="3">
        <v>92.330429634800453</v>
      </c>
    </row>
    <row r="437" spans="1:19" ht="14.5" customHeight="1" x14ac:dyDescent="0.35">
      <c r="A437" s="46"/>
      <c r="B437" s="55" t="s">
        <v>476</v>
      </c>
      <c r="C437" s="152" t="s">
        <v>1</v>
      </c>
      <c r="D437" s="2">
        <v>40.950000000000003</v>
      </c>
      <c r="E437" s="30">
        <v>1E-3</v>
      </c>
      <c r="F437" s="30">
        <v>7.4</v>
      </c>
      <c r="G437" s="30">
        <v>51.18</v>
      </c>
      <c r="H437" s="30">
        <v>0.10199999999999999</v>
      </c>
      <c r="I437" s="30">
        <v>1.6E-2</v>
      </c>
      <c r="J437" s="31" t="s">
        <v>3</v>
      </c>
      <c r="K437" s="31" t="s">
        <v>3</v>
      </c>
      <c r="L437" s="31" t="s">
        <v>3</v>
      </c>
      <c r="M437" s="30">
        <v>0.40200000000000002</v>
      </c>
      <c r="N437" s="30">
        <v>2.4E-2</v>
      </c>
      <c r="O437" s="31" t="s">
        <v>3</v>
      </c>
      <c r="P437" s="31" t="s">
        <v>3</v>
      </c>
      <c r="Q437" s="31" t="s">
        <v>3</v>
      </c>
      <c r="R437" s="30">
        <v>100.075</v>
      </c>
      <c r="S437" s="3">
        <v>92.498559301804079</v>
      </c>
    </row>
    <row r="438" spans="1:19" ht="14.5" customHeight="1" x14ac:dyDescent="0.35">
      <c r="A438" s="46"/>
      <c r="B438" s="55" t="s">
        <v>477</v>
      </c>
      <c r="C438" s="152" t="s">
        <v>1</v>
      </c>
      <c r="D438" s="2">
        <v>41.16</v>
      </c>
      <c r="E438" s="30">
        <v>0</v>
      </c>
      <c r="F438" s="30">
        <v>7.69</v>
      </c>
      <c r="G438" s="30">
        <v>51.09</v>
      </c>
      <c r="H438" s="30">
        <v>0.10299999999999999</v>
      </c>
      <c r="I438" s="30">
        <v>2.4E-2</v>
      </c>
      <c r="J438" s="31" t="s">
        <v>3</v>
      </c>
      <c r="K438" s="31" t="s">
        <v>3</v>
      </c>
      <c r="L438" s="31" t="s">
        <v>3</v>
      </c>
      <c r="M438" s="30">
        <v>0.41099999999999998</v>
      </c>
      <c r="N438" s="30">
        <v>2.4E-2</v>
      </c>
      <c r="O438" s="31" t="s">
        <v>3</v>
      </c>
      <c r="P438" s="31" t="s">
        <v>3</v>
      </c>
      <c r="Q438" s="31" t="s">
        <v>3</v>
      </c>
      <c r="R438" s="30">
        <v>100.502</v>
      </c>
      <c r="S438" s="3">
        <v>92.21480718266416</v>
      </c>
    </row>
    <row r="439" spans="1:19" ht="14.5" customHeight="1" x14ac:dyDescent="0.35">
      <c r="A439" s="46"/>
      <c r="B439" s="55" t="s">
        <v>478</v>
      </c>
      <c r="C439" s="152" t="s">
        <v>1</v>
      </c>
      <c r="D439" s="2">
        <v>40.799999999999997</v>
      </c>
      <c r="E439" s="30">
        <v>3.0000000000000001E-3</v>
      </c>
      <c r="F439" s="30">
        <v>7.48</v>
      </c>
      <c r="G439" s="30">
        <v>51.12</v>
      </c>
      <c r="H439" s="30">
        <v>0.10199999999999999</v>
      </c>
      <c r="I439" s="30">
        <v>1.4E-2</v>
      </c>
      <c r="J439" s="31" t="s">
        <v>3</v>
      </c>
      <c r="K439" s="31" t="s">
        <v>3</v>
      </c>
      <c r="L439" s="31" t="s">
        <v>3</v>
      </c>
      <c r="M439" s="30">
        <v>0.38300000000000001</v>
      </c>
      <c r="N439" s="30">
        <v>2.4E-2</v>
      </c>
      <c r="O439" s="31" t="s">
        <v>3</v>
      </c>
      <c r="P439" s="31" t="s">
        <v>3</v>
      </c>
      <c r="Q439" s="31" t="s">
        <v>3</v>
      </c>
      <c r="R439" s="30">
        <v>99.926000000000002</v>
      </c>
      <c r="S439" s="3">
        <v>92.41538882693709</v>
      </c>
    </row>
    <row r="440" spans="1:19" ht="14.5" customHeight="1" x14ac:dyDescent="0.35">
      <c r="A440" s="46"/>
      <c r="B440" s="55" t="s">
        <v>479</v>
      </c>
      <c r="C440" s="152" t="s">
        <v>1</v>
      </c>
      <c r="D440" s="2">
        <v>40.880000000000003</v>
      </c>
      <c r="E440" s="30">
        <v>0</v>
      </c>
      <c r="F440" s="30">
        <v>7.41</v>
      </c>
      <c r="G440" s="30">
        <v>51.13</v>
      </c>
      <c r="H440" s="30">
        <v>0.1</v>
      </c>
      <c r="I440" s="30">
        <v>1.9E-2</v>
      </c>
      <c r="J440" s="31" t="s">
        <v>3</v>
      </c>
      <c r="K440" s="31" t="s">
        <v>3</v>
      </c>
      <c r="L440" s="31" t="s">
        <v>3</v>
      </c>
      <c r="M440" s="30">
        <v>0.38</v>
      </c>
      <c r="N440" s="30">
        <v>2.5999999999999999E-2</v>
      </c>
      <c r="O440" s="31" t="s">
        <v>3</v>
      </c>
      <c r="P440" s="31" t="s">
        <v>3</v>
      </c>
      <c r="Q440" s="31" t="s">
        <v>3</v>
      </c>
      <c r="R440" s="30">
        <v>99.944999999999993</v>
      </c>
      <c r="S440" s="3">
        <v>92.482390929114729</v>
      </c>
    </row>
    <row r="441" spans="1:19" ht="14.5" customHeight="1" x14ac:dyDescent="0.35">
      <c r="A441" s="46"/>
      <c r="B441" s="55" t="s">
        <v>480</v>
      </c>
      <c r="C441" s="152" t="s">
        <v>1</v>
      </c>
      <c r="D441" s="2">
        <v>41.14</v>
      </c>
      <c r="E441" s="30">
        <v>8.0000000000000002E-3</v>
      </c>
      <c r="F441" s="30">
        <v>7.02</v>
      </c>
      <c r="G441" s="30">
        <v>51.7</v>
      </c>
      <c r="H441" s="30">
        <v>0.10100000000000001</v>
      </c>
      <c r="I441" s="30">
        <v>1.6E-2</v>
      </c>
      <c r="J441" s="31" t="s">
        <v>3</v>
      </c>
      <c r="K441" s="31" t="s">
        <v>3</v>
      </c>
      <c r="L441" s="31" t="s">
        <v>3</v>
      </c>
      <c r="M441" s="30">
        <v>0.36399999999999999</v>
      </c>
      <c r="N441" s="30">
        <v>2.4E-2</v>
      </c>
      <c r="O441" s="31" t="s">
        <v>3</v>
      </c>
      <c r="P441" s="31" t="s">
        <v>3</v>
      </c>
      <c r="Q441" s="31" t="s">
        <v>3</v>
      </c>
      <c r="R441" s="30">
        <v>100.373</v>
      </c>
      <c r="S441" s="3">
        <v>92.923017117230017</v>
      </c>
    </row>
    <row r="442" spans="1:19" ht="14.5" customHeight="1" x14ac:dyDescent="0.35">
      <c r="A442" s="46"/>
      <c r="B442" s="55" t="s">
        <v>481</v>
      </c>
      <c r="C442" s="152" t="s">
        <v>1</v>
      </c>
      <c r="D442" s="2">
        <v>41.31</v>
      </c>
      <c r="E442" s="30">
        <v>4.0000000000000001E-3</v>
      </c>
      <c r="F442" s="30">
        <v>7.07</v>
      </c>
      <c r="G442" s="30">
        <v>51.86</v>
      </c>
      <c r="H442" s="30">
        <v>0.10100000000000001</v>
      </c>
      <c r="I442" s="30">
        <v>1.7000000000000001E-2</v>
      </c>
      <c r="J442" s="31" t="s">
        <v>3</v>
      </c>
      <c r="K442" s="31" t="s">
        <v>3</v>
      </c>
      <c r="L442" s="31" t="s">
        <v>3</v>
      </c>
      <c r="M442" s="30">
        <v>0.36799999999999999</v>
      </c>
      <c r="N442" s="30">
        <v>2.7E-2</v>
      </c>
      <c r="O442" s="31" t="s">
        <v>3</v>
      </c>
      <c r="P442" s="31" t="s">
        <v>3</v>
      </c>
      <c r="Q442" s="31" t="s">
        <v>3</v>
      </c>
      <c r="R442" s="30">
        <v>100.75700000000001</v>
      </c>
      <c r="S442" s="3">
        <v>92.896619399051929</v>
      </c>
    </row>
    <row r="443" spans="1:19" ht="14.5" customHeight="1" x14ac:dyDescent="0.35">
      <c r="A443" s="46"/>
      <c r="B443" s="55" t="s">
        <v>482</v>
      </c>
      <c r="C443" s="152" t="s">
        <v>1</v>
      </c>
      <c r="D443" s="2">
        <v>41.03</v>
      </c>
      <c r="E443" s="30">
        <v>4.0000000000000001E-3</v>
      </c>
      <c r="F443" s="30">
        <v>7.02</v>
      </c>
      <c r="G443" s="30">
        <v>51.89</v>
      </c>
      <c r="H443" s="30">
        <v>9.9000000000000005E-2</v>
      </c>
      <c r="I443" s="30">
        <v>1.7999999999999999E-2</v>
      </c>
      <c r="J443" s="31" t="s">
        <v>3</v>
      </c>
      <c r="K443" s="31" t="s">
        <v>3</v>
      </c>
      <c r="L443" s="31" t="s">
        <v>3</v>
      </c>
      <c r="M443" s="30">
        <v>0.36199999999999999</v>
      </c>
      <c r="N443" s="30">
        <v>2.5999999999999999E-2</v>
      </c>
      <c r="O443" s="31" t="s">
        <v>3</v>
      </c>
      <c r="P443" s="31" t="s">
        <v>3</v>
      </c>
      <c r="Q443" s="31" t="s">
        <v>3</v>
      </c>
      <c r="R443" s="30">
        <v>100.449</v>
      </c>
      <c r="S443" s="3">
        <v>92.947102521002108</v>
      </c>
    </row>
    <row r="444" spans="1:19" ht="14.5" customHeight="1" x14ac:dyDescent="0.35">
      <c r="A444" s="46"/>
      <c r="B444" s="55" t="s">
        <v>483</v>
      </c>
      <c r="C444" s="152" t="s">
        <v>1</v>
      </c>
      <c r="D444" s="2">
        <v>41.31</v>
      </c>
      <c r="E444" s="30">
        <v>7.0000000000000001E-3</v>
      </c>
      <c r="F444" s="30">
        <v>7.39</v>
      </c>
      <c r="G444" s="30">
        <v>51.55</v>
      </c>
      <c r="H444" s="30">
        <v>9.9000000000000005E-2</v>
      </c>
      <c r="I444" s="30">
        <v>2.1000000000000001E-2</v>
      </c>
      <c r="J444" s="31" t="s">
        <v>3</v>
      </c>
      <c r="K444" s="31" t="s">
        <v>3</v>
      </c>
      <c r="L444" s="31" t="s">
        <v>3</v>
      </c>
      <c r="M444" s="30">
        <v>0.38500000000000001</v>
      </c>
      <c r="N444" s="30">
        <v>2.5999999999999999E-2</v>
      </c>
      <c r="O444" s="31" t="s">
        <v>3</v>
      </c>
      <c r="P444" s="31" t="s">
        <v>3</v>
      </c>
      <c r="Q444" s="31" t="s">
        <v>3</v>
      </c>
      <c r="R444" s="30">
        <v>100.788</v>
      </c>
      <c r="S444" s="3">
        <v>92.557709134740634</v>
      </c>
    </row>
    <row r="445" spans="1:19" ht="14.5" customHeight="1" x14ac:dyDescent="0.35">
      <c r="A445" s="46"/>
      <c r="B445" s="55" t="s">
        <v>484</v>
      </c>
      <c r="C445" s="152" t="s">
        <v>1</v>
      </c>
      <c r="D445" s="2">
        <v>40.99</v>
      </c>
      <c r="E445" s="30">
        <v>8.0000000000000002E-3</v>
      </c>
      <c r="F445" s="30">
        <v>7.49</v>
      </c>
      <c r="G445" s="30">
        <v>51.31</v>
      </c>
      <c r="H445" s="30">
        <v>0.10100000000000001</v>
      </c>
      <c r="I445" s="30">
        <v>1.9E-2</v>
      </c>
      <c r="J445" s="31" t="s">
        <v>3</v>
      </c>
      <c r="K445" s="31" t="s">
        <v>3</v>
      </c>
      <c r="L445" s="31" t="s">
        <v>3</v>
      </c>
      <c r="M445" s="30">
        <v>0.39</v>
      </c>
      <c r="N445" s="30">
        <v>2.5999999999999999E-2</v>
      </c>
      <c r="O445" s="31" t="s">
        <v>3</v>
      </c>
      <c r="P445" s="31" t="s">
        <v>3</v>
      </c>
      <c r="Q445" s="31" t="s">
        <v>3</v>
      </c>
      <c r="R445" s="30">
        <v>100.334</v>
      </c>
      <c r="S445" s="3">
        <v>92.432011218335447</v>
      </c>
    </row>
    <row r="446" spans="1:19" ht="14.5" customHeight="1" x14ac:dyDescent="0.35">
      <c r="A446" s="46"/>
      <c r="B446" s="55" t="s">
        <v>485</v>
      </c>
      <c r="C446" s="152" t="s">
        <v>1</v>
      </c>
      <c r="D446" s="2">
        <v>41.22</v>
      </c>
      <c r="E446" s="30">
        <v>1.4E-2</v>
      </c>
      <c r="F446" s="30">
        <v>7.48</v>
      </c>
      <c r="G446" s="30">
        <v>52.04</v>
      </c>
      <c r="H446" s="30">
        <v>0.10199999999999999</v>
      </c>
      <c r="I446" s="30">
        <v>1.9E-2</v>
      </c>
      <c r="J446" s="31" t="s">
        <v>3</v>
      </c>
      <c r="K446" s="31" t="s">
        <v>3</v>
      </c>
      <c r="L446" s="31" t="s">
        <v>3</v>
      </c>
      <c r="M446" s="30">
        <v>0.38700000000000001</v>
      </c>
      <c r="N446" s="30">
        <v>2.5999999999999999E-2</v>
      </c>
      <c r="O446" s="31" t="s">
        <v>3</v>
      </c>
      <c r="P446" s="31" t="s">
        <v>3</v>
      </c>
      <c r="Q446" s="31" t="s">
        <v>3</v>
      </c>
      <c r="R446" s="30">
        <v>101.288</v>
      </c>
      <c r="S446" s="3">
        <v>92.539471424208486</v>
      </c>
    </row>
    <row r="447" spans="1:19" ht="14.5" customHeight="1" x14ac:dyDescent="0.35">
      <c r="A447" s="46"/>
      <c r="B447" s="55" t="s">
        <v>486</v>
      </c>
      <c r="C447" s="152" t="s">
        <v>1</v>
      </c>
      <c r="D447" s="2">
        <v>40.72</v>
      </c>
      <c r="E447" s="30">
        <v>8.0000000000000002E-3</v>
      </c>
      <c r="F447" s="30">
        <v>7.38</v>
      </c>
      <c r="G447" s="30">
        <v>51.3</v>
      </c>
      <c r="H447" s="30">
        <v>0.1</v>
      </c>
      <c r="I447" s="30">
        <v>1.7000000000000001E-2</v>
      </c>
      <c r="J447" s="31" t="s">
        <v>3</v>
      </c>
      <c r="K447" s="31" t="s">
        <v>3</v>
      </c>
      <c r="L447" s="31" t="s">
        <v>3</v>
      </c>
      <c r="M447" s="30">
        <v>0.38400000000000001</v>
      </c>
      <c r="N447" s="30">
        <v>0.02</v>
      </c>
      <c r="O447" s="31" t="s">
        <v>3</v>
      </c>
      <c r="P447" s="31" t="s">
        <v>3</v>
      </c>
      <c r="Q447" s="31" t="s">
        <v>3</v>
      </c>
      <c r="R447" s="30">
        <v>99.929000000000002</v>
      </c>
      <c r="S447" s="3">
        <v>92.533512882096559</v>
      </c>
    </row>
    <row r="448" spans="1:19" ht="14.5" customHeight="1" x14ac:dyDescent="0.35">
      <c r="A448" s="50"/>
      <c r="B448" s="56" t="s">
        <v>487</v>
      </c>
      <c r="C448" s="139" t="s">
        <v>1</v>
      </c>
      <c r="D448" s="9">
        <v>40.729999999999997</v>
      </c>
      <c r="E448" s="10">
        <v>1.2E-2</v>
      </c>
      <c r="F448" s="10">
        <v>7.51</v>
      </c>
      <c r="G448" s="10">
        <v>51.15</v>
      </c>
      <c r="H448" s="10">
        <v>0.10100000000000001</v>
      </c>
      <c r="I448" s="10">
        <v>2.3E-2</v>
      </c>
      <c r="J448" s="11" t="s">
        <v>3</v>
      </c>
      <c r="K448" s="11" t="s">
        <v>3</v>
      </c>
      <c r="L448" s="11" t="s">
        <v>3</v>
      </c>
      <c r="M448" s="10">
        <v>0.38900000000000001</v>
      </c>
      <c r="N448" s="10">
        <v>0.02</v>
      </c>
      <c r="O448" s="11" t="s">
        <v>3</v>
      </c>
      <c r="P448" s="11" t="s">
        <v>3</v>
      </c>
      <c r="Q448" s="11" t="s">
        <v>3</v>
      </c>
      <c r="R448" s="10">
        <v>99.935000000000002</v>
      </c>
      <c r="S448" s="26">
        <v>92.391410234928756</v>
      </c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10F3-67CF-4366-84D9-4CBCA521025D}">
  <dimension ref="A1:S388"/>
  <sheetViews>
    <sheetView workbookViewId="0">
      <selection activeCell="C387" sqref="C387"/>
    </sheetView>
  </sheetViews>
  <sheetFormatPr defaultRowHeight="14.5" customHeight="1" x14ac:dyDescent="0.35"/>
  <cols>
    <col min="1" max="1" width="24.26953125" customWidth="1"/>
    <col min="2" max="2" width="15.90625" bestFit="1" customWidth="1"/>
    <col min="3" max="3" width="11" style="147" bestFit="1" customWidth="1"/>
  </cols>
  <sheetData>
    <row r="1" spans="1:19" ht="14.5" customHeight="1" x14ac:dyDescent="0.35">
      <c r="A1" s="13" t="s">
        <v>53</v>
      </c>
      <c r="B1" s="76" t="s">
        <v>35</v>
      </c>
      <c r="C1" s="45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5" t="s">
        <v>45</v>
      </c>
      <c r="M1" s="15" t="s">
        <v>46</v>
      </c>
      <c r="N1" s="15" t="s">
        <v>47</v>
      </c>
      <c r="O1" s="15" t="s">
        <v>48</v>
      </c>
      <c r="P1" s="15" t="s">
        <v>49</v>
      </c>
      <c r="Q1" s="15" t="s">
        <v>50</v>
      </c>
      <c r="R1" s="15" t="s">
        <v>51</v>
      </c>
      <c r="S1" s="16" t="s">
        <v>52</v>
      </c>
    </row>
    <row r="2" spans="1:19" ht="14.5" customHeight="1" x14ac:dyDescent="0.35">
      <c r="A2" s="124" t="s">
        <v>54</v>
      </c>
      <c r="B2" s="78" t="s">
        <v>499</v>
      </c>
      <c r="C2" s="144" t="s">
        <v>500</v>
      </c>
      <c r="D2" s="21">
        <v>39.420499999999997</v>
      </c>
      <c r="E2" s="21">
        <v>21.212299999999999</v>
      </c>
      <c r="F2" s="21">
        <v>14.721500000000001</v>
      </c>
      <c r="G2" s="21">
        <v>7.8109999999999999</v>
      </c>
      <c r="H2" s="21">
        <v>0.34429999999999999</v>
      </c>
      <c r="I2" s="21">
        <v>14.8985</v>
      </c>
      <c r="J2" s="21">
        <v>0.20030000000000001</v>
      </c>
      <c r="K2" s="21">
        <v>0.04</v>
      </c>
      <c r="L2" s="21">
        <v>0.9103</v>
      </c>
      <c r="M2" s="20" t="s">
        <v>3</v>
      </c>
      <c r="N2" s="21">
        <v>0.05</v>
      </c>
      <c r="O2" s="20" t="s">
        <v>3</v>
      </c>
      <c r="P2" s="20" t="s">
        <v>3</v>
      </c>
      <c r="Q2" s="20" t="s">
        <v>3</v>
      </c>
      <c r="R2" s="21">
        <v>99.608699999999999</v>
      </c>
      <c r="S2" s="66">
        <v>48.611685194796557</v>
      </c>
    </row>
    <row r="3" spans="1:19" ht="14.5" customHeight="1" x14ac:dyDescent="0.35">
      <c r="A3" s="123"/>
      <c r="B3" s="48" t="s">
        <v>501</v>
      </c>
      <c r="C3" s="145" t="s">
        <v>500</v>
      </c>
      <c r="D3" s="31" t="s">
        <v>3</v>
      </c>
      <c r="E3" s="31" t="s">
        <v>3</v>
      </c>
      <c r="F3" s="31" t="s">
        <v>3</v>
      </c>
      <c r="G3" s="31" t="s">
        <v>3</v>
      </c>
      <c r="H3" s="31" t="s">
        <v>3</v>
      </c>
      <c r="I3" s="31" t="s">
        <v>3</v>
      </c>
      <c r="J3" s="31" t="s">
        <v>3</v>
      </c>
      <c r="K3" s="31" t="s">
        <v>3</v>
      </c>
      <c r="L3" s="31" t="s">
        <v>3</v>
      </c>
      <c r="M3" s="31" t="s">
        <v>3</v>
      </c>
      <c r="N3" s="31" t="s">
        <v>3</v>
      </c>
      <c r="O3" s="31" t="s">
        <v>3</v>
      </c>
      <c r="P3" s="31" t="s">
        <v>3</v>
      </c>
      <c r="Q3" s="31" t="s">
        <v>3</v>
      </c>
      <c r="R3" s="31" t="s">
        <v>3</v>
      </c>
      <c r="S3" s="67" t="s">
        <v>3</v>
      </c>
    </row>
    <row r="4" spans="1:19" ht="14.5" customHeight="1" x14ac:dyDescent="0.35">
      <c r="A4" s="46"/>
      <c r="B4" s="48" t="s">
        <v>502</v>
      </c>
      <c r="C4" s="145" t="s">
        <v>500</v>
      </c>
      <c r="D4" s="30">
        <v>39.512300000000003</v>
      </c>
      <c r="E4" s="30">
        <v>21.699300000000001</v>
      </c>
      <c r="F4" s="30">
        <v>18.9467</v>
      </c>
      <c r="G4" s="30">
        <v>9.8390000000000004</v>
      </c>
      <c r="H4" s="30">
        <v>0.39900000000000002</v>
      </c>
      <c r="I4" s="30">
        <v>8.3673000000000002</v>
      </c>
      <c r="J4" s="30">
        <v>0.13200000000000001</v>
      </c>
      <c r="K4" s="30">
        <v>0.04</v>
      </c>
      <c r="L4" s="30">
        <v>0.36230000000000001</v>
      </c>
      <c r="M4" s="31" t="s">
        <v>3</v>
      </c>
      <c r="N4" s="30">
        <v>0.05</v>
      </c>
      <c r="O4" s="31" t="s">
        <v>3</v>
      </c>
      <c r="P4" s="31" t="s">
        <v>3</v>
      </c>
      <c r="Q4" s="31" t="s">
        <v>3</v>
      </c>
      <c r="R4" s="30">
        <v>99.347899999999996</v>
      </c>
      <c r="S4" s="67">
        <v>48.074788510472629</v>
      </c>
    </row>
    <row r="5" spans="1:19" ht="14.5" customHeight="1" x14ac:dyDescent="0.35">
      <c r="A5" s="46"/>
      <c r="B5" s="48" t="s">
        <v>503</v>
      </c>
      <c r="C5" s="145" t="s">
        <v>500</v>
      </c>
      <c r="D5" s="30">
        <v>39.2727</v>
      </c>
      <c r="E5" s="30">
        <v>21.529</v>
      </c>
      <c r="F5" s="30">
        <v>18.841000000000001</v>
      </c>
      <c r="G5" s="30">
        <v>9.8422999999999998</v>
      </c>
      <c r="H5" s="30">
        <v>0.35970000000000002</v>
      </c>
      <c r="I5" s="30">
        <v>8.407</v>
      </c>
      <c r="J5" s="30">
        <v>0.1163</v>
      </c>
      <c r="K5" s="30">
        <v>0.04</v>
      </c>
      <c r="L5" s="30">
        <v>0.318</v>
      </c>
      <c r="M5" s="31" t="s">
        <v>3</v>
      </c>
      <c r="N5" s="30">
        <v>7.0300000000000001E-2</v>
      </c>
      <c r="O5" s="31" t="s">
        <v>3</v>
      </c>
      <c r="P5" s="31" t="s">
        <v>3</v>
      </c>
      <c r="Q5" s="31" t="s">
        <v>3</v>
      </c>
      <c r="R5" s="30">
        <v>98.796300000000002</v>
      </c>
      <c r="S5" s="67">
        <v>48.22282947608538</v>
      </c>
    </row>
    <row r="6" spans="1:19" ht="14.5" customHeight="1" x14ac:dyDescent="0.35">
      <c r="A6" s="46"/>
      <c r="B6" s="48" t="s">
        <v>504</v>
      </c>
      <c r="C6" s="145" t="s">
        <v>500</v>
      </c>
      <c r="D6" s="30">
        <v>38.978999999999999</v>
      </c>
      <c r="E6" s="30">
        <v>21.811</v>
      </c>
      <c r="F6" s="30">
        <v>19.164999999999999</v>
      </c>
      <c r="G6" s="30">
        <v>10.157</v>
      </c>
      <c r="H6" s="30">
        <v>0.40600000000000003</v>
      </c>
      <c r="I6" s="30">
        <v>8.4629999999999992</v>
      </c>
      <c r="J6" s="30">
        <v>0.14099999999999999</v>
      </c>
      <c r="K6" s="30">
        <v>0.04</v>
      </c>
      <c r="L6" s="30">
        <v>0.308</v>
      </c>
      <c r="M6" s="31" t="s">
        <v>3</v>
      </c>
      <c r="N6" s="30">
        <v>0.05</v>
      </c>
      <c r="O6" s="31" t="s">
        <v>3</v>
      </c>
      <c r="P6" s="31" t="s">
        <v>3</v>
      </c>
      <c r="Q6" s="31" t="s">
        <v>3</v>
      </c>
      <c r="R6" s="30">
        <v>99.52</v>
      </c>
      <c r="S6" s="67">
        <v>48.583043697384511</v>
      </c>
    </row>
    <row r="7" spans="1:19" ht="14.5" customHeight="1" x14ac:dyDescent="0.35">
      <c r="A7" s="46"/>
      <c r="B7" s="48" t="s">
        <v>505</v>
      </c>
      <c r="C7" s="145" t="s">
        <v>500</v>
      </c>
      <c r="D7" s="30">
        <v>39.966000000000001</v>
      </c>
      <c r="E7" s="30">
        <v>21.5215</v>
      </c>
      <c r="F7" s="30">
        <v>15.2455</v>
      </c>
      <c r="G7" s="30">
        <v>10.561999999999999</v>
      </c>
      <c r="H7" s="30">
        <v>0.3165</v>
      </c>
      <c r="I7" s="30">
        <v>10.547499999999999</v>
      </c>
      <c r="J7" s="30">
        <v>0.1915</v>
      </c>
      <c r="K7" s="30">
        <v>0.04</v>
      </c>
      <c r="L7" s="30">
        <v>0.70899999999999996</v>
      </c>
      <c r="M7" s="31" t="s">
        <v>3</v>
      </c>
      <c r="N7" s="30">
        <v>0.105</v>
      </c>
      <c r="O7" s="31" t="s">
        <v>3</v>
      </c>
      <c r="P7" s="31" t="s">
        <v>3</v>
      </c>
      <c r="Q7" s="31" t="s">
        <v>3</v>
      </c>
      <c r="R7" s="30">
        <v>99.204499999999996</v>
      </c>
      <c r="S7" s="67">
        <v>55.260644211875224</v>
      </c>
    </row>
    <row r="8" spans="1:19" ht="14.5" customHeight="1" x14ac:dyDescent="0.35">
      <c r="A8" s="46"/>
      <c r="B8" s="48" t="s">
        <v>506</v>
      </c>
      <c r="C8" s="145" t="s">
        <v>500</v>
      </c>
      <c r="D8" s="30">
        <v>39.737400000000001</v>
      </c>
      <c r="E8" s="30">
        <v>20.614000000000001</v>
      </c>
      <c r="F8" s="30">
        <v>18.5093</v>
      </c>
      <c r="G8" s="30">
        <v>7.5057</v>
      </c>
      <c r="H8" s="30">
        <v>0.41699999999999998</v>
      </c>
      <c r="I8" s="30">
        <v>12.1737</v>
      </c>
      <c r="J8" s="30">
        <v>0.17230000000000001</v>
      </c>
      <c r="K8" s="30">
        <v>0.04</v>
      </c>
      <c r="L8" s="30">
        <v>1.1476999999999999</v>
      </c>
      <c r="M8" s="31" t="s">
        <v>3</v>
      </c>
      <c r="N8" s="30">
        <v>4.9299999999999997E-2</v>
      </c>
      <c r="O8" s="31" t="s">
        <v>3</v>
      </c>
      <c r="P8" s="31" t="s">
        <v>3</v>
      </c>
      <c r="Q8" s="31" t="s">
        <v>3</v>
      </c>
      <c r="R8" s="30">
        <v>100.3664</v>
      </c>
      <c r="S8" s="67">
        <v>41.9608331743093</v>
      </c>
    </row>
    <row r="9" spans="1:19" ht="14.5" customHeight="1" x14ac:dyDescent="0.35">
      <c r="A9" s="46"/>
      <c r="B9" s="48" t="s">
        <v>507</v>
      </c>
      <c r="C9" s="145" t="s">
        <v>500</v>
      </c>
      <c r="D9" s="30">
        <v>39.543999999999997</v>
      </c>
      <c r="E9" s="30">
        <v>20.657</v>
      </c>
      <c r="F9" s="30">
        <v>19.573</v>
      </c>
      <c r="G9" s="30">
        <v>6.8540000000000001</v>
      </c>
      <c r="H9" s="30">
        <v>0.443</v>
      </c>
      <c r="I9" s="30">
        <v>12.2235</v>
      </c>
      <c r="J9" s="30">
        <v>0.14849999999999999</v>
      </c>
      <c r="K9" s="30">
        <v>0.04</v>
      </c>
      <c r="L9" s="30">
        <v>0.83650000000000002</v>
      </c>
      <c r="M9" s="31" t="s">
        <v>3</v>
      </c>
      <c r="N9" s="30">
        <v>0.05</v>
      </c>
      <c r="O9" s="31" t="s">
        <v>3</v>
      </c>
      <c r="P9" s="31" t="s">
        <v>3</v>
      </c>
      <c r="Q9" s="31" t="s">
        <v>3</v>
      </c>
      <c r="R9" s="30">
        <v>100.3695</v>
      </c>
      <c r="S9" s="67">
        <v>38.435840636477543</v>
      </c>
    </row>
    <row r="10" spans="1:19" ht="14.5" customHeight="1" x14ac:dyDescent="0.35">
      <c r="A10" s="46"/>
      <c r="B10" s="48" t="s">
        <v>508</v>
      </c>
      <c r="C10" s="145" t="s">
        <v>500</v>
      </c>
      <c r="D10" s="30">
        <v>39.633000000000003</v>
      </c>
      <c r="E10" s="30">
        <v>20.860299999999999</v>
      </c>
      <c r="F10" s="30">
        <v>19.383700000000001</v>
      </c>
      <c r="G10" s="30">
        <v>6.9160000000000004</v>
      </c>
      <c r="H10" s="30">
        <v>0.40799999999999997</v>
      </c>
      <c r="I10" s="30">
        <v>12.2783</v>
      </c>
      <c r="J10" s="30">
        <v>0.15870000000000001</v>
      </c>
      <c r="K10" s="30">
        <v>0.04</v>
      </c>
      <c r="L10" s="30">
        <v>0.82730000000000004</v>
      </c>
      <c r="M10" s="31" t="s">
        <v>3</v>
      </c>
      <c r="N10" s="30">
        <v>0.05</v>
      </c>
      <c r="O10" s="31" t="s">
        <v>3</v>
      </c>
      <c r="P10" s="31" t="s">
        <v>3</v>
      </c>
      <c r="Q10" s="31" t="s">
        <v>3</v>
      </c>
      <c r="R10" s="30">
        <v>100.5553</v>
      </c>
      <c r="S10" s="67">
        <v>38.879842447138834</v>
      </c>
    </row>
    <row r="11" spans="1:19" ht="14.5" customHeight="1" x14ac:dyDescent="0.35">
      <c r="A11" s="46"/>
      <c r="B11" s="48" t="s">
        <v>509</v>
      </c>
      <c r="C11" s="145" t="s">
        <v>500</v>
      </c>
      <c r="D11" s="31" t="s">
        <v>3</v>
      </c>
      <c r="E11" s="31" t="s">
        <v>3</v>
      </c>
      <c r="F11" s="31" t="s">
        <v>3</v>
      </c>
      <c r="G11" s="31" t="s">
        <v>3</v>
      </c>
      <c r="H11" s="31" t="s">
        <v>3</v>
      </c>
      <c r="I11" s="31" t="s">
        <v>3</v>
      </c>
      <c r="J11" s="31" t="s">
        <v>3</v>
      </c>
      <c r="K11" s="31" t="s">
        <v>3</v>
      </c>
      <c r="L11" s="31" t="s">
        <v>3</v>
      </c>
      <c r="M11" s="31" t="s">
        <v>3</v>
      </c>
      <c r="N11" s="31" t="s">
        <v>3</v>
      </c>
      <c r="O11" s="31" t="s">
        <v>3</v>
      </c>
      <c r="P11" s="31" t="s">
        <v>3</v>
      </c>
      <c r="Q11" s="31" t="s">
        <v>3</v>
      </c>
      <c r="R11" s="31" t="s">
        <v>3</v>
      </c>
      <c r="S11" s="67" t="s">
        <v>3</v>
      </c>
    </row>
    <row r="12" spans="1:19" ht="14.5" customHeight="1" x14ac:dyDescent="0.35">
      <c r="A12" s="46"/>
      <c r="B12" s="48" t="s">
        <v>7</v>
      </c>
      <c r="C12" s="145" t="s">
        <v>1</v>
      </c>
      <c r="D12" s="31" t="s">
        <v>3</v>
      </c>
      <c r="E12" s="31" t="s">
        <v>3</v>
      </c>
      <c r="F12" s="31" t="s">
        <v>3</v>
      </c>
      <c r="G12" s="31" t="s">
        <v>3</v>
      </c>
      <c r="H12" s="31" t="s">
        <v>3</v>
      </c>
      <c r="I12" s="31" t="s">
        <v>3</v>
      </c>
      <c r="J12" s="31" t="s">
        <v>3</v>
      </c>
      <c r="K12" s="31" t="s">
        <v>3</v>
      </c>
      <c r="L12" s="31" t="s">
        <v>3</v>
      </c>
      <c r="M12" s="31" t="s">
        <v>3</v>
      </c>
      <c r="N12" s="31" t="s">
        <v>3</v>
      </c>
      <c r="O12" s="31" t="s">
        <v>3</v>
      </c>
      <c r="P12" s="31" t="s">
        <v>3</v>
      </c>
      <c r="Q12" s="31" t="s">
        <v>3</v>
      </c>
      <c r="R12" s="31" t="s">
        <v>3</v>
      </c>
      <c r="S12" s="67" t="s">
        <v>3</v>
      </c>
    </row>
    <row r="13" spans="1:19" ht="14.5" customHeight="1" x14ac:dyDescent="0.35">
      <c r="A13" s="46"/>
      <c r="B13" s="48" t="s">
        <v>510</v>
      </c>
      <c r="C13" s="145" t="s">
        <v>9</v>
      </c>
      <c r="D13" s="30">
        <v>41.519799999999996</v>
      </c>
      <c r="E13" s="30">
        <v>15.715999999999999</v>
      </c>
      <c r="F13" s="30">
        <v>6.2817999999999996</v>
      </c>
      <c r="G13" s="30">
        <v>21.758700000000001</v>
      </c>
      <c r="H13" s="30">
        <v>0.17100000000000001</v>
      </c>
      <c r="I13" s="30">
        <v>4.1383000000000001</v>
      </c>
      <c r="J13" s="30">
        <v>0.06</v>
      </c>
      <c r="K13" s="31" t="s">
        <v>3</v>
      </c>
      <c r="L13" s="30">
        <v>0.16869999999999999</v>
      </c>
      <c r="M13" s="31" t="s">
        <v>3</v>
      </c>
      <c r="N13" s="30">
        <v>9.9277999999999995</v>
      </c>
      <c r="O13" s="31" t="s">
        <v>3</v>
      </c>
      <c r="P13" s="31" t="s">
        <v>3</v>
      </c>
      <c r="Q13" s="31" t="s">
        <v>3</v>
      </c>
      <c r="R13" s="30">
        <v>99.742099999999994</v>
      </c>
      <c r="S13" s="67">
        <v>86.063645842079168</v>
      </c>
    </row>
    <row r="14" spans="1:19" ht="14.5" customHeight="1" x14ac:dyDescent="0.35">
      <c r="A14" s="46"/>
      <c r="B14" s="48" t="s">
        <v>511</v>
      </c>
      <c r="C14" s="145" t="s">
        <v>1</v>
      </c>
      <c r="D14" s="31" t="s">
        <v>3</v>
      </c>
      <c r="E14" s="31" t="s">
        <v>3</v>
      </c>
      <c r="F14" s="31" t="s">
        <v>3</v>
      </c>
      <c r="G14" s="31" t="s">
        <v>3</v>
      </c>
      <c r="H14" s="31" t="s">
        <v>3</v>
      </c>
      <c r="I14" s="31" t="s">
        <v>3</v>
      </c>
      <c r="J14" s="31" t="s">
        <v>3</v>
      </c>
      <c r="K14" s="31" t="s">
        <v>3</v>
      </c>
      <c r="L14" s="31" t="s">
        <v>3</v>
      </c>
      <c r="M14" s="31" t="s">
        <v>3</v>
      </c>
      <c r="N14" s="31" t="s">
        <v>3</v>
      </c>
      <c r="O14" s="31" t="s">
        <v>3</v>
      </c>
      <c r="P14" s="31" t="s">
        <v>3</v>
      </c>
      <c r="Q14" s="31" t="s">
        <v>3</v>
      </c>
      <c r="R14" s="31" t="s">
        <v>3</v>
      </c>
      <c r="S14" s="67" t="s">
        <v>3</v>
      </c>
    </row>
    <row r="15" spans="1:19" ht="14.5" customHeight="1" x14ac:dyDescent="0.35">
      <c r="A15" s="46"/>
      <c r="B15" s="48" t="s">
        <v>512</v>
      </c>
      <c r="C15" s="145" t="s">
        <v>500</v>
      </c>
      <c r="D15" s="30">
        <v>40.479999999999997</v>
      </c>
      <c r="E15" s="30">
        <v>21.587700000000002</v>
      </c>
      <c r="F15" s="30">
        <v>16.776</v>
      </c>
      <c r="G15" s="30">
        <v>11.733700000000001</v>
      </c>
      <c r="H15" s="30">
        <v>0.32700000000000001</v>
      </c>
      <c r="I15" s="30">
        <v>8.5992999999999995</v>
      </c>
      <c r="J15" s="30">
        <v>0.14430000000000001</v>
      </c>
      <c r="K15" s="30">
        <v>0.04</v>
      </c>
      <c r="L15" s="30">
        <v>0.55469999999999997</v>
      </c>
      <c r="M15" s="31" t="s">
        <v>3</v>
      </c>
      <c r="N15" s="30">
        <v>8.2299999999999998E-2</v>
      </c>
      <c r="O15" s="31" t="s">
        <v>3</v>
      </c>
      <c r="P15" s="31" t="s">
        <v>3</v>
      </c>
      <c r="Q15" s="31" t="s">
        <v>3</v>
      </c>
      <c r="R15" s="30">
        <v>100.325</v>
      </c>
      <c r="S15" s="67">
        <v>55.496321569674251</v>
      </c>
    </row>
    <row r="16" spans="1:19" ht="14.5" customHeight="1" x14ac:dyDescent="0.35">
      <c r="A16" s="46"/>
      <c r="B16" s="48" t="s">
        <v>513</v>
      </c>
      <c r="C16" s="145" t="s">
        <v>500</v>
      </c>
      <c r="D16" s="30">
        <v>40.747700000000002</v>
      </c>
      <c r="E16" s="30">
        <v>22.249300000000002</v>
      </c>
      <c r="F16" s="30">
        <v>15.388999999999999</v>
      </c>
      <c r="G16" s="30">
        <v>11.6267</v>
      </c>
      <c r="H16" s="30">
        <v>0.30230000000000001</v>
      </c>
      <c r="I16" s="30">
        <v>10.122999999999999</v>
      </c>
      <c r="J16" s="30">
        <v>9.1300000000000006E-2</v>
      </c>
      <c r="K16" s="30">
        <v>0.04</v>
      </c>
      <c r="L16" s="30">
        <v>0.48199999999999998</v>
      </c>
      <c r="M16" s="31" t="s">
        <v>3</v>
      </c>
      <c r="N16" s="30">
        <v>0.1137</v>
      </c>
      <c r="O16" s="31" t="s">
        <v>3</v>
      </c>
      <c r="P16" s="31" t="s">
        <v>3</v>
      </c>
      <c r="Q16" s="31" t="s">
        <v>3</v>
      </c>
      <c r="R16" s="30">
        <v>101.16500000000001</v>
      </c>
      <c r="S16" s="67">
        <v>57.392426976458758</v>
      </c>
    </row>
    <row r="17" spans="1:19" ht="14.5" customHeight="1" x14ac:dyDescent="0.35">
      <c r="A17" s="46"/>
      <c r="B17" s="48" t="s">
        <v>514</v>
      </c>
      <c r="C17" s="145" t="s">
        <v>500</v>
      </c>
      <c r="D17" s="30">
        <v>39.109299999999998</v>
      </c>
      <c r="E17" s="30">
        <v>21.122299999999999</v>
      </c>
      <c r="F17" s="30">
        <v>17.645</v>
      </c>
      <c r="G17" s="30">
        <v>7.8520000000000003</v>
      </c>
      <c r="H17" s="30">
        <v>0.32969999999999999</v>
      </c>
      <c r="I17" s="30">
        <v>11.456</v>
      </c>
      <c r="J17" s="30">
        <v>0.2787</v>
      </c>
      <c r="K17" s="30">
        <v>0.04</v>
      </c>
      <c r="L17" s="30">
        <v>0.81730000000000003</v>
      </c>
      <c r="M17" s="31" t="s">
        <v>3</v>
      </c>
      <c r="N17" s="30">
        <v>7.4700000000000003E-2</v>
      </c>
      <c r="O17" s="31" t="s">
        <v>3</v>
      </c>
      <c r="P17" s="31" t="s">
        <v>3</v>
      </c>
      <c r="Q17" s="31" t="s">
        <v>3</v>
      </c>
      <c r="R17" s="30">
        <v>98.724999999999994</v>
      </c>
      <c r="S17" s="67">
        <v>44.239318469798739</v>
      </c>
    </row>
    <row r="18" spans="1:19" ht="14.5" customHeight="1" x14ac:dyDescent="0.35">
      <c r="A18" s="46"/>
      <c r="B18" s="48" t="s">
        <v>515</v>
      </c>
      <c r="C18" s="145" t="s">
        <v>500</v>
      </c>
      <c r="D18" s="30">
        <v>40.046999999999997</v>
      </c>
      <c r="E18" s="30">
        <v>22.154299999999999</v>
      </c>
      <c r="F18" s="30">
        <v>17.14</v>
      </c>
      <c r="G18" s="30">
        <v>10.423299999999999</v>
      </c>
      <c r="H18" s="30">
        <v>0.38529999999999998</v>
      </c>
      <c r="I18" s="30">
        <v>9.4949999999999992</v>
      </c>
      <c r="J18" s="30">
        <v>0.12670000000000001</v>
      </c>
      <c r="K18" s="30">
        <v>0.04</v>
      </c>
      <c r="L18" s="30">
        <v>0.36270000000000002</v>
      </c>
      <c r="M18" s="31" t="s">
        <v>3</v>
      </c>
      <c r="N18" s="30">
        <v>0.05</v>
      </c>
      <c r="O18" s="31" t="s">
        <v>3</v>
      </c>
      <c r="P18" s="31" t="s">
        <v>3</v>
      </c>
      <c r="Q18" s="31" t="s">
        <v>3</v>
      </c>
      <c r="R18" s="30">
        <v>100.2243</v>
      </c>
      <c r="S18" s="67">
        <v>52.020347248136737</v>
      </c>
    </row>
    <row r="19" spans="1:19" ht="14.5" customHeight="1" x14ac:dyDescent="0.35">
      <c r="A19" s="46"/>
      <c r="B19" s="48" t="s">
        <v>516</v>
      </c>
      <c r="C19" s="145" t="s">
        <v>9</v>
      </c>
      <c r="D19" s="30">
        <v>42.019300000000001</v>
      </c>
      <c r="E19" s="30">
        <v>16.916699999999999</v>
      </c>
      <c r="F19" s="30">
        <v>5.8833000000000002</v>
      </c>
      <c r="G19" s="30">
        <v>22.892700000000001</v>
      </c>
      <c r="H19" s="30">
        <v>0.129</v>
      </c>
      <c r="I19" s="30">
        <v>3.7073</v>
      </c>
      <c r="J19" s="30">
        <v>0.06</v>
      </c>
      <c r="K19" s="31" t="s">
        <v>3</v>
      </c>
      <c r="L19" s="30">
        <v>3.1E-2</v>
      </c>
      <c r="M19" s="31" t="s">
        <v>3</v>
      </c>
      <c r="N19" s="30">
        <v>8.6470000000000002</v>
      </c>
      <c r="O19" s="31" t="s">
        <v>3</v>
      </c>
      <c r="P19" s="31" t="s">
        <v>3</v>
      </c>
      <c r="Q19" s="31" t="s">
        <v>3</v>
      </c>
      <c r="R19" s="30">
        <v>100.2863</v>
      </c>
      <c r="S19" s="67">
        <v>87.401441764682204</v>
      </c>
    </row>
    <row r="20" spans="1:19" ht="14.5" customHeight="1" x14ac:dyDescent="0.35">
      <c r="A20" s="46"/>
      <c r="B20" s="48" t="s">
        <v>517</v>
      </c>
      <c r="C20" s="145" t="s">
        <v>500</v>
      </c>
      <c r="D20" s="30">
        <v>39.725499999999997</v>
      </c>
      <c r="E20" s="30">
        <v>21.0685</v>
      </c>
      <c r="F20" s="30">
        <v>14.047000000000001</v>
      </c>
      <c r="G20" s="30">
        <v>7.3895</v>
      </c>
      <c r="H20" s="30">
        <v>0.3</v>
      </c>
      <c r="I20" s="30">
        <v>15.696999999999999</v>
      </c>
      <c r="J20" s="30">
        <v>0.245</v>
      </c>
      <c r="K20" s="30">
        <v>0.04</v>
      </c>
      <c r="L20" s="30">
        <v>0.95699999999999996</v>
      </c>
      <c r="M20" s="31" t="s">
        <v>3</v>
      </c>
      <c r="N20" s="30">
        <v>0.05</v>
      </c>
      <c r="O20" s="31" t="s">
        <v>3</v>
      </c>
      <c r="P20" s="31" t="s">
        <v>3</v>
      </c>
      <c r="Q20" s="31" t="s">
        <v>3</v>
      </c>
      <c r="R20" s="30">
        <v>99.519499999999994</v>
      </c>
      <c r="S20" s="67">
        <v>48.397558160858317</v>
      </c>
    </row>
    <row r="21" spans="1:19" ht="14.5" customHeight="1" x14ac:dyDescent="0.35">
      <c r="A21" s="46"/>
      <c r="B21" s="48" t="s">
        <v>518</v>
      </c>
      <c r="C21" s="145" t="s">
        <v>500</v>
      </c>
      <c r="D21" s="30">
        <v>40.207999999999998</v>
      </c>
      <c r="E21" s="30">
        <v>21.226299999999998</v>
      </c>
      <c r="F21" s="30">
        <v>13.151999999999999</v>
      </c>
      <c r="G21" s="30">
        <v>5.7350000000000003</v>
      </c>
      <c r="H21" s="30">
        <v>0.31169999999999998</v>
      </c>
      <c r="I21" s="30">
        <v>18.256699999999999</v>
      </c>
      <c r="J21" s="30">
        <v>0.26029999999999998</v>
      </c>
      <c r="K21" s="30">
        <v>0.04</v>
      </c>
      <c r="L21" s="30">
        <v>1.2446999999999999</v>
      </c>
      <c r="M21" s="31" t="s">
        <v>3</v>
      </c>
      <c r="N21" s="30">
        <v>0.05</v>
      </c>
      <c r="O21" s="31" t="s">
        <v>3</v>
      </c>
      <c r="P21" s="31" t="s">
        <v>3</v>
      </c>
      <c r="Q21" s="31" t="s">
        <v>3</v>
      </c>
      <c r="R21" s="30">
        <v>100.4847</v>
      </c>
      <c r="S21" s="67">
        <v>43.739110262143456</v>
      </c>
    </row>
    <row r="22" spans="1:19" ht="14.5" customHeight="1" x14ac:dyDescent="0.35">
      <c r="A22" s="46"/>
      <c r="B22" s="48" t="s">
        <v>519</v>
      </c>
      <c r="C22" s="145" t="s">
        <v>500</v>
      </c>
      <c r="D22" s="30">
        <v>40.4985</v>
      </c>
      <c r="E22" s="30">
        <v>22.1935</v>
      </c>
      <c r="F22" s="30">
        <v>17.148499999999999</v>
      </c>
      <c r="G22" s="30">
        <v>9.4715000000000007</v>
      </c>
      <c r="H22" s="30">
        <v>0.39850000000000002</v>
      </c>
      <c r="I22" s="30">
        <v>9.6869999999999994</v>
      </c>
      <c r="J22" s="30">
        <v>0.31950000000000001</v>
      </c>
      <c r="K22" s="30">
        <v>0.04</v>
      </c>
      <c r="L22" s="30">
        <v>0.54049999999999998</v>
      </c>
      <c r="M22" s="31" t="s">
        <v>3</v>
      </c>
      <c r="N22" s="30">
        <v>8.5500000000000007E-2</v>
      </c>
      <c r="O22" s="31" t="s">
        <v>3</v>
      </c>
      <c r="P22" s="31" t="s">
        <v>3</v>
      </c>
      <c r="Q22" s="31" t="s">
        <v>3</v>
      </c>
      <c r="R22" s="30">
        <v>100.383</v>
      </c>
      <c r="S22" s="67">
        <v>49.615150773434024</v>
      </c>
    </row>
    <row r="23" spans="1:19" ht="14.5" customHeight="1" x14ac:dyDescent="0.35">
      <c r="A23" s="46"/>
      <c r="B23" s="48" t="s">
        <v>520</v>
      </c>
      <c r="C23" s="145" t="s">
        <v>500</v>
      </c>
      <c r="D23" s="30">
        <v>38.765000000000001</v>
      </c>
      <c r="E23" s="30">
        <v>21.66</v>
      </c>
      <c r="F23" s="30">
        <v>17.8033</v>
      </c>
      <c r="G23" s="30">
        <v>9.3757000000000001</v>
      </c>
      <c r="H23" s="30">
        <v>0.35499999999999998</v>
      </c>
      <c r="I23" s="30">
        <v>9.859</v>
      </c>
      <c r="J23" s="30">
        <v>0.2467</v>
      </c>
      <c r="K23" s="30">
        <v>6.13E-2</v>
      </c>
      <c r="L23" s="30">
        <v>0.52729999999999999</v>
      </c>
      <c r="M23" s="31" t="s">
        <v>3</v>
      </c>
      <c r="N23" s="30">
        <v>0.05</v>
      </c>
      <c r="O23" s="31" t="s">
        <v>3</v>
      </c>
      <c r="P23" s="31" t="s">
        <v>3</v>
      </c>
      <c r="Q23" s="31" t="s">
        <v>3</v>
      </c>
      <c r="R23" s="30">
        <v>98.703299999999999</v>
      </c>
      <c r="S23" s="67">
        <v>48.424685202708346</v>
      </c>
    </row>
    <row r="24" spans="1:19" ht="14.5" customHeight="1" x14ac:dyDescent="0.35">
      <c r="A24" s="46"/>
      <c r="B24" s="48" t="s">
        <v>521</v>
      </c>
      <c r="C24" s="145" t="s">
        <v>500</v>
      </c>
      <c r="D24" s="30">
        <v>40.3643</v>
      </c>
      <c r="E24" s="30">
        <v>21.58</v>
      </c>
      <c r="F24" s="30">
        <v>15.923999999999999</v>
      </c>
      <c r="G24" s="30">
        <v>11.197699999999999</v>
      </c>
      <c r="H24" s="30">
        <v>0.27629999999999999</v>
      </c>
      <c r="I24" s="30">
        <v>9.5540000000000003</v>
      </c>
      <c r="J24" s="30">
        <v>0.20330000000000001</v>
      </c>
      <c r="K24" s="30">
        <v>0.04</v>
      </c>
      <c r="L24" s="30">
        <v>0.51729999999999998</v>
      </c>
      <c r="M24" s="31" t="s">
        <v>3</v>
      </c>
      <c r="N24" s="30">
        <v>0.05</v>
      </c>
      <c r="O24" s="31" t="s">
        <v>3</v>
      </c>
      <c r="P24" s="31" t="s">
        <v>3</v>
      </c>
      <c r="Q24" s="31" t="s">
        <v>3</v>
      </c>
      <c r="R24" s="30">
        <v>99.706900000000005</v>
      </c>
      <c r="S24" s="67">
        <v>55.628792498045755</v>
      </c>
    </row>
    <row r="25" spans="1:19" ht="14.5" customHeight="1" x14ac:dyDescent="0.35">
      <c r="A25" s="46"/>
      <c r="B25" s="48" t="s">
        <v>522</v>
      </c>
      <c r="C25" s="145" t="s">
        <v>500</v>
      </c>
      <c r="D25" s="30">
        <v>40.411000000000001</v>
      </c>
      <c r="E25" s="30">
        <v>22.2315</v>
      </c>
      <c r="F25" s="30">
        <v>15.8675</v>
      </c>
      <c r="G25" s="30">
        <v>11.053000000000001</v>
      </c>
      <c r="H25" s="30">
        <v>0.2445</v>
      </c>
      <c r="I25" s="30">
        <v>9.6199999999999992</v>
      </c>
      <c r="J25" s="30">
        <v>0.1865</v>
      </c>
      <c r="K25" s="30">
        <v>0.04</v>
      </c>
      <c r="L25" s="30">
        <v>0.52</v>
      </c>
      <c r="M25" s="31" t="s">
        <v>3</v>
      </c>
      <c r="N25" s="30">
        <v>0.05</v>
      </c>
      <c r="O25" s="31" t="s">
        <v>3</v>
      </c>
      <c r="P25" s="31" t="s">
        <v>3</v>
      </c>
      <c r="Q25" s="31" t="s">
        <v>3</v>
      </c>
      <c r="R25" s="30">
        <v>100.224</v>
      </c>
      <c r="S25" s="67">
        <v>55.395362210429376</v>
      </c>
    </row>
    <row r="26" spans="1:19" ht="14.5" customHeight="1" x14ac:dyDescent="0.35">
      <c r="A26" s="46"/>
      <c r="B26" s="48" t="s">
        <v>523</v>
      </c>
      <c r="C26" s="145" t="s">
        <v>61</v>
      </c>
      <c r="D26" s="30">
        <v>42.701999999999998</v>
      </c>
      <c r="E26" s="30">
        <v>18.459299999999999</v>
      </c>
      <c r="F26" s="30">
        <v>5.8586999999999998</v>
      </c>
      <c r="G26" s="30">
        <v>21.465699999999998</v>
      </c>
      <c r="H26" s="30">
        <v>0.18229999999999999</v>
      </c>
      <c r="I26" s="30">
        <v>5.4166999999999996</v>
      </c>
      <c r="J26" s="30">
        <v>0.06</v>
      </c>
      <c r="K26" s="31" t="s">
        <v>3</v>
      </c>
      <c r="L26" s="30">
        <v>8.8999999999999996E-2</v>
      </c>
      <c r="M26" s="31" t="s">
        <v>3</v>
      </c>
      <c r="N26" s="30">
        <v>6.4592999999999998</v>
      </c>
      <c r="O26" s="31" t="s">
        <v>3</v>
      </c>
      <c r="P26" s="31" t="s">
        <v>3</v>
      </c>
      <c r="Q26" s="31" t="s">
        <v>3</v>
      </c>
      <c r="R26" s="30">
        <v>100.693</v>
      </c>
      <c r="S26" s="67">
        <v>86.723826741216257</v>
      </c>
    </row>
    <row r="27" spans="1:19" ht="14.5" customHeight="1" x14ac:dyDescent="0.35">
      <c r="A27" s="46"/>
      <c r="B27" s="48" t="s">
        <v>524</v>
      </c>
      <c r="C27" s="145" t="s">
        <v>525</v>
      </c>
      <c r="D27" s="30">
        <v>47.484999999999999</v>
      </c>
      <c r="E27" s="30">
        <v>6.8520000000000003</v>
      </c>
      <c r="F27" s="30">
        <v>10.794</v>
      </c>
      <c r="G27" s="30">
        <v>11.683</v>
      </c>
      <c r="H27" s="30">
        <v>0.27100000000000002</v>
      </c>
      <c r="I27" s="30">
        <v>16.594000000000001</v>
      </c>
      <c r="J27" s="30">
        <v>2.258</v>
      </c>
      <c r="K27" s="30">
        <v>0.191</v>
      </c>
      <c r="L27" s="30">
        <v>1.514</v>
      </c>
      <c r="M27" s="31" t="s">
        <v>3</v>
      </c>
      <c r="N27" s="30">
        <v>0.05</v>
      </c>
      <c r="O27" s="31" t="s">
        <v>3</v>
      </c>
      <c r="P27" s="31" t="s">
        <v>3</v>
      </c>
      <c r="Q27" s="31" t="s">
        <v>3</v>
      </c>
      <c r="R27" s="30">
        <v>97.691999999999993</v>
      </c>
      <c r="S27" s="67">
        <v>65.86701380449604</v>
      </c>
    </row>
    <row r="28" spans="1:19" ht="14.5" customHeight="1" x14ac:dyDescent="0.35">
      <c r="A28" s="46"/>
      <c r="B28" s="48" t="s">
        <v>526</v>
      </c>
      <c r="C28" s="145" t="s">
        <v>525</v>
      </c>
      <c r="D28" s="30">
        <v>44.009</v>
      </c>
      <c r="E28" s="30">
        <v>10.999000000000001</v>
      </c>
      <c r="F28" s="30">
        <v>15.63</v>
      </c>
      <c r="G28" s="30">
        <v>10.327</v>
      </c>
      <c r="H28" s="30">
        <v>0.249</v>
      </c>
      <c r="I28" s="30">
        <v>10.845000000000001</v>
      </c>
      <c r="J28" s="30">
        <v>3.4609999999999999</v>
      </c>
      <c r="K28" s="30">
        <v>0.55800000000000005</v>
      </c>
      <c r="L28" s="30">
        <v>2.5270000000000001</v>
      </c>
      <c r="M28" s="31" t="s">
        <v>3</v>
      </c>
      <c r="N28" s="30">
        <v>0.05</v>
      </c>
      <c r="O28" s="31" t="s">
        <v>3</v>
      </c>
      <c r="P28" s="31" t="s">
        <v>3</v>
      </c>
      <c r="Q28" s="31" t="s">
        <v>3</v>
      </c>
      <c r="R28" s="30">
        <v>98.655000000000001</v>
      </c>
      <c r="S28" s="67">
        <v>54.085839403544306</v>
      </c>
    </row>
    <row r="29" spans="1:19" ht="14.5" customHeight="1" x14ac:dyDescent="0.35">
      <c r="A29" s="46"/>
      <c r="B29" s="48" t="s">
        <v>527</v>
      </c>
      <c r="C29" s="145" t="s">
        <v>525</v>
      </c>
      <c r="D29" s="30">
        <v>42.411000000000001</v>
      </c>
      <c r="E29" s="30">
        <v>11.144</v>
      </c>
      <c r="F29" s="30">
        <v>14.340999999999999</v>
      </c>
      <c r="G29" s="30">
        <v>11.401</v>
      </c>
      <c r="H29" s="30">
        <v>0.25900000000000001</v>
      </c>
      <c r="I29" s="30">
        <v>10.15</v>
      </c>
      <c r="J29" s="30">
        <v>3.698</v>
      </c>
      <c r="K29" s="30">
        <v>0.71399999999999997</v>
      </c>
      <c r="L29" s="30">
        <v>2.996</v>
      </c>
      <c r="M29" s="31" t="s">
        <v>3</v>
      </c>
      <c r="N29" s="30">
        <v>0.05</v>
      </c>
      <c r="O29" s="31" t="s">
        <v>3</v>
      </c>
      <c r="P29" s="31" t="s">
        <v>3</v>
      </c>
      <c r="Q29" s="31" t="s">
        <v>3</v>
      </c>
      <c r="R29" s="30">
        <v>97.164000000000001</v>
      </c>
      <c r="S29" s="67">
        <v>58.632840651142573</v>
      </c>
    </row>
    <row r="30" spans="1:19" ht="14.5" customHeight="1" x14ac:dyDescent="0.35">
      <c r="A30" s="46"/>
      <c r="B30" s="48" t="s">
        <v>528</v>
      </c>
      <c r="C30" s="145" t="s">
        <v>525</v>
      </c>
      <c r="D30" s="30">
        <v>41.695999999999998</v>
      </c>
      <c r="E30" s="30">
        <v>11.641999999999999</v>
      </c>
      <c r="F30" s="30">
        <v>16.489999999999998</v>
      </c>
      <c r="G30" s="30">
        <v>9.891</v>
      </c>
      <c r="H30" s="30">
        <v>0.255</v>
      </c>
      <c r="I30" s="30">
        <v>9.6809999999999992</v>
      </c>
      <c r="J30" s="30">
        <v>3.8690000000000002</v>
      </c>
      <c r="K30" s="30">
        <v>0.61</v>
      </c>
      <c r="L30" s="30">
        <v>3.2149999999999999</v>
      </c>
      <c r="M30" s="31" t="s">
        <v>3</v>
      </c>
      <c r="N30" s="30">
        <v>0.05</v>
      </c>
      <c r="O30" s="31" t="s">
        <v>3</v>
      </c>
      <c r="P30" s="31" t="s">
        <v>3</v>
      </c>
      <c r="Q30" s="31" t="s">
        <v>3</v>
      </c>
      <c r="R30" s="30">
        <v>97.399000000000001</v>
      </c>
      <c r="S30" s="67">
        <v>51.676877370515101</v>
      </c>
    </row>
    <row r="31" spans="1:19" ht="14.5" customHeight="1" x14ac:dyDescent="0.35">
      <c r="A31" s="46"/>
      <c r="B31" s="48" t="s">
        <v>529</v>
      </c>
      <c r="C31" s="145" t="s">
        <v>525</v>
      </c>
      <c r="D31" s="30">
        <v>41.8643</v>
      </c>
      <c r="E31" s="30">
        <v>11.8758</v>
      </c>
      <c r="F31" s="30">
        <v>15.904999999999999</v>
      </c>
      <c r="G31" s="30">
        <v>9.9339999999999993</v>
      </c>
      <c r="H31" s="30">
        <v>0.24579999999999999</v>
      </c>
      <c r="I31" s="30">
        <v>9.7863000000000007</v>
      </c>
      <c r="J31" s="30">
        <v>3.8917999999999999</v>
      </c>
      <c r="K31" s="30">
        <v>0.61899999999999999</v>
      </c>
      <c r="L31" s="30">
        <v>2.7879999999999998</v>
      </c>
      <c r="M31" s="31" t="s">
        <v>3</v>
      </c>
      <c r="N31" s="30">
        <v>0.05</v>
      </c>
      <c r="O31" s="31" t="s">
        <v>3</v>
      </c>
      <c r="P31" s="31" t="s">
        <v>3</v>
      </c>
      <c r="Q31" s="31" t="s">
        <v>3</v>
      </c>
      <c r="R31" s="30">
        <v>96.96</v>
      </c>
      <c r="S31" s="67">
        <v>52.686381501722778</v>
      </c>
    </row>
    <row r="32" spans="1:19" ht="14.5" customHeight="1" x14ac:dyDescent="0.35">
      <c r="A32" s="46"/>
      <c r="B32" s="48" t="s">
        <v>530</v>
      </c>
      <c r="C32" s="145" t="s">
        <v>500</v>
      </c>
      <c r="D32" s="30">
        <v>38.710999999999999</v>
      </c>
      <c r="E32" s="30">
        <v>21.126999999999999</v>
      </c>
      <c r="F32" s="30">
        <v>14.693</v>
      </c>
      <c r="G32" s="30">
        <v>6.5609999999999999</v>
      </c>
      <c r="H32" s="30">
        <v>0.29549999999999998</v>
      </c>
      <c r="I32" s="30">
        <v>16.329499999999999</v>
      </c>
      <c r="J32" s="30">
        <v>0.22750000000000001</v>
      </c>
      <c r="K32" s="30">
        <v>0.04</v>
      </c>
      <c r="L32" s="30">
        <v>1.0069999999999999</v>
      </c>
      <c r="M32" s="31" t="s">
        <v>3</v>
      </c>
      <c r="N32" s="30">
        <v>0.05</v>
      </c>
      <c r="O32" s="31" t="s">
        <v>3</v>
      </c>
      <c r="P32" s="31" t="s">
        <v>3</v>
      </c>
      <c r="Q32" s="31" t="s">
        <v>3</v>
      </c>
      <c r="R32" s="30">
        <v>99.041499999999999</v>
      </c>
      <c r="S32" s="67">
        <v>44.324588994775212</v>
      </c>
    </row>
    <row r="33" spans="1:19" ht="14.5" customHeight="1" x14ac:dyDescent="0.35">
      <c r="A33" s="46"/>
      <c r="B33" s="48" t="s">
        <v>531</v>
      </c>
      <c r="C33" s="145" t="s">
        <v>500</v>
      </c>
      <c r="D33" s="30">
        <v>39.863</v>
      </c>
      <c r="E33" s="30">
        <v>21.692</v>
      </c>
      <c r="F33" s="30">
        <v>18.375</v>
      </c>
      <c r="G33" s="30">
        <v>9.0739999999999998</v>
      </c>
      <c r="H33" s="30">
        <v>0.35299999999999998</v>
      </c>
      <c r="I33" s="30">
        <v>9.5489999999999995</v>
      </c>
      <c r="J33" s="30">
        <v>0.16500000000000001</v>
      </c>
      <c r="K33" s="30">
        <v>0.04</v>
      </c>
      <c r="L33" s="30">
        <v>0.377</v>
      </c>
      <c r="M33" s="31" t="s">
        <v>3</v>
      </c>
      <c r="N33" s="30">
        <v>6.8000000000000005E-2</v>
      </c>
      <c r="O33" s="31" t="s">
        <v>3</v>
      </c>
      <c r="P33" s="31" t="s">
        <v>3</v>
      </c>
      <c r="Q33" s="31" t="s">
        <v>3</v>
      </c>
      <c r="R33" s="30">
        <v>99.555999999999997</v>
      </c>
      <c r="S33" s="67">
        <v>46.820577740683277</v>
      </c>
    </row>
    <row r="34" spans="1:19" ht="14.5" customHeight="1" x14ac:dyDescent="0.35">
      <c r="A34" s="46"/>
      <c r="B34" s="48" t="s">
        <v>532</v>
      </c>
      <c r="C34" s="145" t="s">
        <v>500</v>
      </c>
      <c r="D34" s="30">
        <v>39.664000000000001</v>
      </c>
      <c r="E34" s="30">
        <v>21.867999999999999</v>
      </c>
      <c r="F34" s="30">
        <v>18.061</v>
      </c>
      <c r="G34" s="30">
        <v>9.2129999999999992</v>
      </c>
      <c r="H34" s="30">
        <v>0.30599999999999999</v>
      </c>
      <c r="I34" s="30">
        <v>9.5730000000000004</v>
      </c>
      <c r="J34" s="30">
        <v>0.16600000000000001</v>
      </c>
      <c r="K34" s="30">
        <v>0.04</v>
      </c>
      <c r="L34" s="30">
        <v>0.40600000000000003</v>
      </c>
      <c r="M34" s="31" t="s">
        <v>3</v>
      </c>
      <c r="N34" s="30">
        <v>0.05</v>
      </c>
      <c r="O34" s="31" t="s">
        <v>3</v>
      </c>
      <c r="P34" s="31" t="s">
        <v>3</v>
      </c>
      <c r="Q34" s="31" t="s">
        <v>3</v>
      </c>
      <c r="R34" s="30">
        <v>99.346999999999994</v>
      </c>
      <c r="S34" s="67">
        <v>47.629023443344707</v>
      </c>
    </row>
    <row r="35" spans="1:19" ht="14.5" customHeight="1" x14ac:dyDescent="0.35">
      <c r="A35" s="46"/>
      <c r="B35" s="48" t="s">
        <v>533</v>
      </c>
      <c r="C35" s="145" t="s">
        <v>500</v>
      </c>
      <c r="D35" s="30">
        <v>39.765999999999998</v>
      </c>
      <c r="E35" s="30">
        <v>21.731999999999999</v>
      </c>
      <c r="F35" s="30">
        <v>18.53</v>
      </c>
      <c r="G35" s="30">
        <v>9.1649999999999991</v>
      </c>
      <c r="H35" s="30">
        <v>0.33400000000000002</v>
      </c>
      <c r="I35" s="30">
        <v>9.5229999999999997</v>
      </c>
      <c r="J35" s="30">
        <v>0.19900000000000001</v>
      </c>
      <c r="K35" s="30">
        <v>0.04</v>
      </c>
      <c r="L35" s="30">
        <v>0.38400000000000001</v>
      </c>
      <c r="M35" s="31" t="s">
        <v>3</v>
      </c>
      <c r="N35" s="30">
        <v>0.05</v>
      </c>
      <c r="O35" s="31" t="s">
        <v>3</v>
      </c>
      <c r="P35" s="31" t="s">
        <v>3</v>
      </c>
      <c r="Q35" s="31" t="s">
        <v>3</v>
      </c>
      <c r="R35" s="30">
        <v>99.722999999999999</v>
      </c>
      <c r="S35" s="67">
        <v>46.85988773997488</v>
      </c>
    </row>
    <row r="36" spans="1:19" ht="14.5" customHeight="1" x14ac:dyDescent="0.35">
      <c r="A36" s="46"/>
      <c r="B36" s="48" t="s">
        <v>534</v>
      </c>
      <c r="C36" s="145" t="s">
        <v>500</v>
      </c>
      <c r="D36" s="30">
        <v>39.718000000000004</v>
      </c>
      <c r="E36" s="30">
        <v>21.921299999999999</v>
      </c>
      <c r="F36" s="30">
        <v>19.916</v>
      </c>
      <c r="G36" s="30">
        <v>11.782299999999999</v>
      </c>
      <c r="H36" s="30">
        <v>0.42799999999999999</v>
      </c>
      <c r="I36" s="30">
        <v>5.1237000000000004</v>
      </c>
      <c r="J36" s="30">
        <v>9.8299999999999998E-2</v>
      </c>
      <c r="K36" s="30">
        <v>0.04</v>
      </c>
      <c r="L36" s="30">
        <v>0.29370000000000002</v>
      </c>
      <c r="M36" s="31" t="s">
        <v>3</v>
      </c>
      <c r="N36" s="30">
        <v>6.4699999999999994E-2</v>
      </c>
      <c r="O36" s="31" t="s">
        <v>3</v>
      </c>
      <c r="P36" s="31" t="s">
        <v>3</v>
      </c>
      <c r="Q36" s="31" t="s">
        <v>3</v>
      </c>
      <c r="R36" s="30">
        <v>99.385999999999996</v>
      </c>
      <c r="S36" s="67">
        <v>51.332287562750658</v>
      </c>
    </row>
    <row r="37" spans="1:19" ht="14.5" customHeight="1" x14ac:dyDescent="0.35">
      <c r="A37" s="46"/>
      <c r="B37" s="48" t="s">
        <v>535</v>
      </c>
      <c r="C37" s="145" t="s">
        <v>500</v>
      </c>
      <c r="D37" s="31" t="s">
        <v>3</v>
      </c>
      <c r="E37" s="31" t="s">
        <v>3</v>
      </c>
      <c r="F37" s="31" t="s">
        <v>3</v>
      </c>
      <c r="G37" s="31" t="s">
        <v>3</v>
      </c>
      <c r="H37" s="31" t="s">
        <v>3</v>
      </c>
      <c r="I37" s="31" t="s">
        <v>3</v>
      </c>
      <c r="J37" s="31" t="s">
        <v>3</v>
      </c>
      <c r="K37" s="31" t="s">
        <v>3</v>
      </c>
      <c r="L37" s="31" t="s">
        <v>3</v>
      </c>
      <c r="M37" s="31" t="s">
        <v>3</v>
      </c>
      <c r="N37" s="31" t="s">
        <v>3</v>
      </c>
      <c r="O37" s="31" t="s">
        <v>3</v>
      </c>
      <c r="P37" s="31" t="s">
        <v>3</v>
      </c>
      <c r="Q37" s="31" t="s">
        <v>3</v>
      </c>
      <c r="R37" s="31" t="s">
        <v>3</v>
      </c>
      <c r="S37" s="67" t="s">
        <v>3</v>
      </c>
    </row>
    <row r="38" spans="1:19" ht="14.5" customHeight="1" x14ac:dyDescent="0.35">
      <c r="A38" s="46"/>
      <c r="B38" s="48" t="s">
        <v>536</v>
      </c>
      <c r="C38" s="145" t="s">
        <v>500</v>
      </c>
      <c r="D38" s="30">
        <v>39.673299999999998</v>
      </c>
      <c r="E38" s="30">
        <v>20.943000000000001</v>
      </c>
      <c r="F38" s="30">
        <v>13.526999999999999</v>
      </c>
      <c r="G38" s="30">
        <v>5.93</v>
      </c>
      <c r="H38" s="30">
        <v>0.30270000000000002</v>
      </c>
      <c r="I38" s="30">
        <v>17.702300000000001</v>
      </c>
      <c r="J38" s="30">
        <v>0.21429999999999999</v>
      </c>
      <c r="K38" s="30">
        <v>0.04</v>
      </c>
      <c r="L38" s="30">
        <v>1.0827</v>
      </c>
      <c r="M38" s="31" t="s">
        <v>3</v>
      </c>
      <c r="N38" s="30">
        <v>0.05</v>
      </c>
      <c r="O38" s="31" t="s">
        <v>3</v>
      </c>
      <c r="P38" s="31" t="s">
        <v>3</v>
      </c>
      <c r="Q38" s="31" t="s">
        <v>3</v>
      </c>
      <c r="R38" s="30">
        <v>99.465299999999999</v>
      </c>
      <c r="S38" s="67">
        <v>43.870132533834656</v>
      </c>
    </row>
    <row r="39" spans="1:19" ht="14.5" customHeight="1" x14ac:dyDescent="0.35">
      <c r="A39" s="46"/>
      <c r="B39" s="48" t="s">
        <v>537</v>
      </c>
      <c r="C39" s="145" t="s">
        <v>500</v>
      </c>
      <c r="D39" s="31" t="s">
        <v>3</v>
      </c>
      <c r="E39" s="31" t="s">
        <v>3</v>
      </c>
      <c r="F39" s="31" t="s">
        <v>3</v>
      </c>
      <c r="G39" s="31" t="s">
        <v>3</v>
      </c>
      <c r="H39" s="31" t="s">
        <v>3</v>
      </c>
      <c r="I39" s="31" t="s">
        <v>3</v>
      </c>
      <c r="J39" s="31" t="s">
        <v>3</v>
      </c>
      <c r="K39" s="31" t="s">
        <v>3</v>
      </c>
      <c r="L39" s="31" t="s">
        <v>3</v>
      </c>
      <c r="M39" s="31" t="s">
        <v>3</v>
      </c>
      <c r="N39" s="31" t="s">
        <v>3</v>
      </c>
      <c r="O39" s="31" t="s">
        <v>3</v>
      </c>
      <c r="P39" s="31" t="s">
        <v>3</v>
      </c>
      <c r="Q39" s="31" t="s">
        <v>3</v>
      </c>
      <c r="R39" s="31" t="s">
        <v>3</v>
      </c>
      <c r="S39" s="67" t="s">
        <v>3</v>
      </c>
    </row>
    <row r="40" spans="1:19" ht="14.5" customHeight="1" x14ac:dyDescent="0.35">
      <c r="A40" s="46"/>
      <c r="B40" s="48" t="s">
        <v>538</v>
      </c>
      <c r="C40" s="145" t="s">
        <v>500</v>
      </c>
      <c r="D40" s="30">
        <v>39.695999999999998</v>
      </c>
      <c r="E40" s="30">
        <v>21.837499999999999</v>
      </c>
      <c r="F40" s="30">
        <v>18.597000000000001</v>
      </c>
      <c r="G40" s="30">
        <v>10.236800000000001</v>
      </c>
      <c r="H40" s="30">
        <v>0.3705</v>
      </c>
      <c r="I40" s="30">
        <v>8.2260000000000009</v>
      </c>
      <c r="J40" s="30">
        <v>0.114</v>
      </c>
      <c r="K40" s="30">
        <v>0.04</v>
      </c>
      <c r="L40" s="30">
        <v>0.35780000000000001</v>
      </c>
      <c r="M40" s="31" t="s">
        <v>3</v>
      </c>
      <c r="N40" s="30">
        <v>6.2E-2</v>
      </c>
      <c r="O40" s="31" t="s">
        <v>3</v>
      </c>
      <c r="P40" s="31" t="s">
        <v>3</v>
      </c>
      <c r="Q40" s="31" t="s">
        <v>3</v>
      </c>
      <c r="R40" s="30">
        <v>99.537599999999998</v>
      </c>
      <c r="S40" s="67">
        <v>49.530462226933956</v>
      </c>
    </row>
    <row r="41" spans="1:19" ht="14.5" customHeight="1" x14ac:dyDescent="0.35">
      <c r="A41" s="46"/>
      <c r="B41" s="48" t="s">
        <v>539</v>
      </c>
      <c r="C41" s="145" t="s">
        <v>500</v>
      </c>
      <c r="D41" s="30">
        <v>41.381</v>
      </c>
      <c r="E41" s="30">
        <v>22.675000000000001</v>
      </c>
      <c r="F41" s="30">
        <v>12.858000000000001</v>
      </c>
      <c r="G41" s="30">
        <v>16.899999999999999</v>
      </c>
      <c r="H41" s="30">
        <v>0.318</v>
      </c>
      <c r="I41" s="30">
        <v>5.5469999999999997</v>
      </c>
      <c r="J41" s="30">
        <v>0.104</v>
      </c>
      <c r="K41" s="30">
        <v>0.04</v>
      </c>
      <c r="L41" s="30">
        <v>0.54800000000000004</v>
      </c>
      <c r="M41" s="31" t="s">
        <v>3</v>
      </c>
      <c r="N41" s="30">
        <v>9.1999999999999998E-2</v>
      </c>
      <c r="O41" s="31" t="s">
        <v>3</v>
      </c>
      <c r="P41" s="31" t="s">
        <v>3</v>
      </c>
      <c r="Q41" s="31" t="s">
        <v>3</v>
      </c>
      <c r="R41" s="30">
        <v>100.46299999999999</v>
      </c>
      <c r="S41" s="67">
        <v>70.089776144938497</v>
      </c>
    </row>
    <row r="42" spans="1:19" ht="14.5" customHeight="1" x14ac:dyDescent="0.35">
      <c r="A42" s="46"/>
      <c r="B42" s="48" t="s">
        <v>540</v>
      </c>
      <c r="C42" s="145" t="s">
        <v>500</v>
      </c>
      <c r="D42" s="30">
        <v>41.100499999999997</v>
      </c>
      <c r="E42" s="30">
        <v>22.529299999999999</v>
      </c>
      <c r="F42" s="30">
        <v>12.160299999999999</v>
      </c>
      <c r="G42" s="30">
        <v>17.599</v>
      </c>
      <c r="H42" s="30">
        <v>0.34699999999999998</v>
      </c>
      <c r="I42" s="30">
        <v>5.6349999999999998</v>
      </c>
      <c r="J42" s="30">
        <v>8.6999999999999994E-2</v>
      </c>
      <c r="K42" s="30">
        <v>0.04</v>
      </c>
      <c r="L42" s="30">
        <v>0.51100000000000001</v>
      </c>
      <c r="M42" s="31" t="s">
        <v>3</v>
      </c>
      <c r="N42" s="30">
        <v>9.0800000000000006E-2</v>
      </c>
      <c r="O42" s="31" t="s">
        <v>3</v>
      </c>
      <c r="P42" s="31" t="s">
        <v>3</v>
      </c>
      <c r="Q42" s="31" t="s">
        <v>3</v>
      </c>
      <c r="R42" s="30">
        <v>100.09990000000001</v>
      </c>
      <c r="S42" s="67">
        <v>72.069158383470835</v>
      </c>
    </row>
    <row r="43" spans="1:19" ht="14.5" customHeight="1" x14ac:dyDescent="0.35">
      <c r="A43" s="46"/>
      <c r="B43" s="48" t="s">
        <v>541</v>
      </c>
      <c r="C43" s="145" t="s">
        <v>500</v>
      </c>
      <c r="D43" s="30">
        <v>41.207000000000001</v>
      </c>
      <c r="E43" s="30">
        <v>22.577000000000002</v>
      </c>
      <c r="F43" s="30">
        <v>12.856</v>
      </c>
      <c r="G43" s="30">
        <v>16.311</v>
      </c>
      <c r="H43" s="30">
        <v>0.29199999999999998</v>
      </c>
      <c r="I43" s="30">
        <v>5.976</v>
      </c>
      <c r="J43" s="30">
        <v>5.2999999999999999E-2</v>
      </c>
      <c r="K43" s="30">
        <v>0.04</v>
      </c>
      <c r="L43" s="30">
        <v>0.45900000000000002</v>
      </c>
      <c r="M43" s="31" t="s">
        <v>3</v>
      </c>
      <c r="N43" s="30">
        <v>0.115</v>
      </c>
      <c r="O43" s="31" t="s">
        <v>3</v>
      </c>
      <c r="P43" s="31" t="s">
        <v>3</v>
      </c>
      <c r="Q43" s="31" t="s">
        <v>3</v>
      </c>
      <c r="R43" s="30">
        <v>99.885999999999996</v>
      </c>
      <c r="S43" s="67">
        <v>69.344149197699011</v>
      </c>
    </row>
    <row r="44" spans="1:19" ht="14.5" customHeight="1" x14ac:dyDescent="0.35">
      <c r="A44" s="46"/>
      <c r="B44" s="48" t="s">
        <v>542</v>
      </c>
      <c r="C44" s="145" t="s">
        <v>500</v>
      </c>
      <c r="D44" s="30">
        <v>39.866</v>
      </c>
      <c r="E44" s="30">
        <v>22.170999999999999</v>
      </c>
      <c r="F44" s="30">
        <v>18.591999999999999</v>
      </c>
      <c r="G44" s="30">
        <v>10.246</v>
      </c>
      <c r="H44" s="30">
        <v>0.372</v>
      </c>
      <c r="I44" s="30">
        <v>8.4860000000000007</v>
      </c>
      <c r="J44" s="30">
        <v>0.11899999999999999</v>
      </c>
      <c r="K44" s="30">
        <v>0.04</v>
      </c>
      <c r="L44" s="30">
        <v>0.35699999999999998</v>
      </c>
      <c r="M44" s="31" t="s">
        <v>3</v>
      </c>
      <c r="N44" s="30">
        <v>0.128</v>
      </c>
      <c r="O44" s="31" t="s">
        <v>3</v>
      </c>
      <c r="P44" s="31" t="s">
        <v>3</v>
      </c>
      <c r="Q44" s="31" t="s">
        <v>3</v>
      </c>
      <c r="R44" s="30">
        <v>100.377</v>
      </c>
      <c r="S44" s="67">
        <v>49.559640096787959</v>
      </c>
    </row>
    <row r="45" spans="1:19" ht="14.5" customHeight="1" x14ac:dyDescent="0.35">
      <c r="A45" s="46"/>
      <c r="B45" s="48" t="s">
        <v>543</v>
      </c>
      <c r="C45" s="145" t="s">
        <v>500</v>
      </c>
      <c r="D45" s="30">
        <v>39.843000000000004</v>
      </c>
      <c r="E45" s="30">
        <v>22.177</v>
      </c>
      <c r="F45" s="30">
        <v>18.728000000000002</v>
      </c>
      <c r="G45" s="30">
        <v>10.313000000000001</v>
      </c>
      <c r="H45" s="30">
        <v>0.32700000000000001</v>
      </c>
      <c r="I45" s="30">
        <v>8.2430000000000003</v>
      </c>
      <c r="J45" s="30">
        <v>0.13700000000000001</v>
      </c>
      <c r="K45" s="30">
        <v>0.04</v>
      </c>
      <c r="L45" s="30">
        <v>0.34100000000000003</v>
      </c>
      <c r="M45" s="31" t="s">
        <v>3</v>
      </c>
      <c r="N45" s="30">
        <v>5.7000000000000002E-2</v>
      </c>
      <c r="O45" s="31" t="s">
        <v>3</v>
      </c>
      <c r="P45" s="31" t="s">
        <v>3</v>
      </c>
      <c r="Q45" s="31" t="s">
        <v>3</v>
      </c>
      <c r="R45" s="30">
        <v>100.206</v>
      </c>
      <c r="S45" s="67">
        <v>49.54037916466666</v>
      </c>
    </row>
    <row r="46" spans="1:19" ht="14.5" customHeight="1" x14ac:dyDescent="0.35">
      <c r="A46" s="46"/>
      <c r="B46" s="48" t="s">
        <v>544</v>
      </c>
      <c r="C46" s="145" t="s">
        <v>500</v>
      </c>
      <c r="D46" s="30">
        <v>40.119999999999997</v>
      </c>
      <c r="E46" s="30">
        <v>21.8</v>
      </c>
      <c r="F46" s="30">
        <v>15.093</v>
      </c>
      <c r="G46" s="30">
        <v>10.339</v>
      </c>
      <c r="H46" s="30">
        <v>0.33100000000000002</v>
      </c>
      <c r="I46" s="30">
        <v>11.555999999999999</v>
      </c>
      <c r="J46" s="30">
        <v>0.16650000000000001</v>
      </c>
      <c r="K46" s="30">
        <v>0.04</v>
      </c>
      <c r="L46" s="30">
        <v>0.745</v>
      </c>
      <c r="M46" s="31" t="s">
        <v>3</v>
      </c>
      <c r="N46" s="30">
        <v>5.5500000000000001E-2</v>
      </c>
      <c r="O46" s="31" t="s">
        <v>3</v>
      </c>
      <c r="P46" s="31" t="s">
        <v>3</v>
      </c>
      <c r="Q46" s="31" t="s">
        <v>3</v>
      </c>
      <c r="R46" s="30">
        <v>100.246</v>
      </c>
      <c r="S46" s="67">
        <v>54.9814501840549</v>
      </c>
    </row>
    <row r="47" spans="1:19" ht="14.5" customHeight="1" x14ac:dyDescent="0.35">
      <c r="A47" s="46"/>
      <c r="B47" s="48" t="s">
        <v>545</v>
      </c>
      <c r="C47" s="145" t="s">
        <v>500</v>
      </c>
      <c r="D47" s="30">
        <v>39.832500000000003</v>
      </c>
      <c r="E47" s="30">
        <v>21.4755</v>
      </c>
      <c r="F47" s="30">
        <v>21.045000000000002</v>
      </c>
      <c r="G47" s="30">
        <v>9.7590000000000003</v>
      </c>
      <c r="H47" s="30">
        <v>0.34100000000000003</v>
      </c>
      <c r="I47" s="30">
        <v>7.1864999999999997</v>
      </c>
      <c r="J47" s="30">
        <v>0.111</v>
      </c>
      <c r="K47" s="30">
        <v>0.04</v>
      </c>
      <c r="L47" s="30">
        <v>0.30649999999999999</v>
      </c>
      <c r="M47" s="31" t="s">
        <v>3</v>
      </c>
      <c r="N47" s="30">
        <v>5.1999999999999998E-2</v>
      </c>
      <c r="O47" s="31" t="s">
        <v>3</v>
      </c>
      <c r="P47" s="31" t="s">
        <v>3</v>
      </c>
      <c r="Q47" s="31" t="s">
        <v>3</v>
      </c>
      <c r="R47" s="30">
        <v>100.149</v>
      </c>
      <c r="S47" s="67">
        <v>45.258194898830446</v>
      </c>
    </row>
    <row r="48" spans="1:19" ht="14.5" customHeight="1" x14ac:dyDescent="0.35">
      <c r="A48" s="46"/>
      <c r="B48" s="48" t="s">
        <v>546</v>
      </c>
      <c r="C48" s="145" t="s">
        <v>500</v>
      </c>
      <c r="D48" s="30">
        <v>39.621299999999998</v>
      </c>
      <c r="E48" s="30">
        <v>21.718299999999999</v>
      </c>
      <c r="F48" s="30">
        <v>21.375699999999998</v>
      </c>
      <c r="G48" s="30">
        <v>9.8689999999999998</v>
      </c>
      <c r="H48" s="30">
        <v>0.377</v>
      </c>
      <c r="I48" s="30">
        <v>7.0747</v>
      </c>
      <c r="J48" s="30">
        <v>0.121</v>
      </c>
      <c r="K48" s="30">
        <v>0.04</v>
      </c>
      <c r="L48" s="30">
        <v>0.26800000000000002</v>
      </c>
      <c r="M48" s="31" t="s">
        <v>3</v>
      </c>
      <c r="N48" s="30">
        <v>0.05</v>
      </c>
      <c r="O48" s="31" t="s">
        <v>3</v>
      </c>
      <c r="P48" s="31" t="s">
        <v>3</v>
      </c>
      <c r="Q48" s="31" t="s">
        <v>3</v>
      </c>
      <c r="R48" s="30">
        <v>100.515</v>
      </c>
      <c r="S48" s="67">
        <v>45.149624041172991</v>
      </c>
    </row>
    <row r="49" spans="1:19" ht="14.5" customHeight="1" x14ac:dyDescent="0.35">
      <c r="A49" s="46"/>
      <c r="B49" s="48" t="s">
        <v>547</v>
      </c>
      <c r="C49" s="145" t="s">
        <v>500</v>
      </c>
      <c r="D49" s="30">
        <v>39.522300000000001</v>
      </c>
      <c r="E49" s="30">
        <v>21.1523</v>
      </c>
      <c r="F49" s="30">
        <v>17.078700000000001</v>
      </c>
      <c r="G49" s="30">
        <v>8.7112999999999996</v>
      </c>
      <c r="H49" s="30">
        <v>0.36730000000000002</v>
      </c>
      <c r="I49" s="30">
        <v>11.0923</v>
      </c>
      <c r="J49" s="30">
        <v>0.23799999999999999</v>
      </c>
      <c r="K49" s="30">
        <v>0.04</v>
      </c>
      <c r="L49" s="30">
        <v>0.96399999999999997</v>
      </c>
      <c r="M49" s="31" t="s">
        <v>3</v>
      </c>
      <c r="N49" s="30">
        <v>0.05</v>
      </c>
      <c r="O49" s="31" t="s">
        <v>3</v>
      </c>
      <c r="P49" s="31" t="s">
        <v>3</v>
      </c>
      <c r="Q49" s="31" t="s">
        <v>3</v>
      </c>
      <c r="R49" s="30">
        <v>99.216200000000001</v>
      </c>
      <c r="S49" s="67">
        <v>47.627236167378676</v>
      </c>
    </row>
    <row r="50" spans="1:19" ht="14.5" customHeight="1" x14ac:dyDescent="0.35">
      <c r="A50" s="46"/>
      <c r="B50" s="48" t="s">
        <v>548</v>
      </c>
      <c r="C50" s="145" t="s">
        <v>9</v>
      </c>
      <c r="D50" s="30">
        <v>41.415500000000002</v>
      </c>
      <c r="E50" s="30">
        <v>15.073499999999999</v>
      </c>
      <c r="F50" s="30">
        <v>6.7069999999999999</v>
      </c>
      <c r="G50" s="30">
        <v>22.476500000000001</v>
      </c>
      <c r="H50" s="30">
        <v>0.18149999999999999</v>
      </c>
      <c r="I50" s="30">
        <v>3.1234999999999999</v>
      </c>
      <c r="J50" s="30">
        <v>0.06</v>
      </c>
      <c r="K50" s="31" t="s">
        <v>3</v>
      </c>
      <c r="L50" s="30">
        <v>0.03</v>
      </c>
      <c r="M50" s="31" t="s">
        <v>3</v>
      </c>
      <c r="N50" s="30">
        <v>10.003</v>
      </c>
      <c r="O50" s="31" t="s">
        <v>3</v>
      </c>
      <c r="P50" s="31" t="s">
        <v>3</v>
      </c>
      <c r="Q50" s="31" t="s">
        <v>3</v>
      </c>
      <c r="R50" s="30">
        <v>99.070499999999996</v>
      </c>
      <c r="S50" s="67">
        <v>85.662635480086664</v>
      </c>
    </row>
    <row r="51" spans="1:19" ht="14.5" customHeight="1" x14ac:dyDescent="0.35">
      <c r="A51" s="46"/>
      <c r="B51" s="48" t="s">
        <v>549</v>
      </c>
      <c r="C51" s="145" t="s">
        <v>500</v>
      </c>
      <c r="D51" s="30">
        <v>39.270000000000003</v>
      </c>
      <c r="E51" s="30">
        <v>21.07</v>
      </c>
      <c r="F51" s="30">
        <v>16.8</v>
      </c>
      <c r="G51" s="30">
        <v>8.58</v>
      </c>
      <c r="H51" s="30">
        <v>0.4</v>
      </c>
      <c r="I51" s="30">
        <v>12.46</v>
      </c>
      <c r="J51" s="30">
        <v>0.2</v>
      </c>
      <c r="K51" s="30">
        <v>0.04</v>
      </c>
      <c r="L51" s="30">
        <v>0.97</v>
      </c>
      <c r="M51" s="31" t="s">
        <v>3</v>
      </c>
      <c r="N51" s="30">
        <v>0.06</v>
      </c>
      <c r="O51" s="31" t="s">
        <v>3</v>
      </c>
      <c r="P51" s="31" t="s">
        <v>3</v>
      </c>
      <c r="Q51" s="31" t="s">
        <v>3</v>
      </c>
      <c r="R51" s="30">
        <v>99.85</v>
      </c>
      <c r="S51" s="67">
        <v>47.658817499321621</v>
      </c>
    </row>
    <row r="52" spans="1:19" ht="14.5" customHeight="1" x14ac:dyDescent="0.35">
      <c r="A52" s="46"/>
      <c r="B52" s="48" t="s">
        <v>550</v>
      </c>
      <c r="C52" s="145" t="s">
        <v>500</v>
      </c>
      <c r="D52" s="30">
        <v>39.93</v>
      </c>
      <c r="E52" s="30">
        <v>21.47</v>
      </c>
      <c r="F52" s="30">
        <v>10.66</v>
      </c>
      <c r="G52" s="30">
        <v>9.1199999999999992</v>
      </c>
      <c r="H52" s="30">
        <v>0.26</v>
      </c>
      <c r="I52" s="30">
        <v>16.690000000000001</v>
      </c>
      <c r="J52" s="30">
        <v>0.18</v>
      </c>
      <c r="K52" s="31" t="s">
        <v>3</v>
      </c>
      <c r="L52" s="30">
        <v>1.04</v>
      </c>
      <c r="M52" s="31" t="s">
        <v>3</v>
      </c>
      <c r="N52" s="31" t="s">
        <v>3</v>
      </c>
      <c r="O52" s="31" t="s">
        <v>3</v>
      </c>
      <c r="P52" s="31" t="s">
        <v>3</v>
      </c>
      <c r="Q52" s="31" t="s">
        <v>3</v>
      </c>
      <c r="R52" s="30">
        <v>99.35</v>
      </c>
      <c r="S52" s="67">
        <v>60.400969701438882</v>
      </c>
    </row>
    <row r="53" spans="1:19" ht="14.5" customHeight="1" x14ac:dyDescent="0.35">
      <c r="A53" s="46"/>
      <c r="B53" s="48" t="s">
        <v>551</v>
      </c>
      <c r="C53" s="145" t="s">
        <v>500</v>
      </c>
      <c r="D53" s="30">
        <v>40.21</v>
      </c>
      <c r="E53" s="30">
        <v>21.43</v>
      </c>
      <c r="F53" s="30">
        <v>10.89</v>
      </c>
      <c r="G53" s="30">
        <v>9.0299999999999994</v>
      </c>
      <c r="H53" s="30">
        <v>0.34</v>
      </c>
      <c r="I53" s="30">
        <v>16.75</v>
      </c>
      <c r="J53" s="30">
        <v>0.15</v>
      </c>
      <c r="K53" s="31" t="s">
        <v>3</v>
      </c>
      <c r="L53" s="30">
        <v>1.1100000000000001</v>
      </c>
      <c r="M53" s="31" t="s">
        <v>3</v>
      </c>
      <c r="N53" s="31" t="s">
        <v>3</v>
      </c>
      <c r="O53" s="31" t="s">
        <v>3</v>
      </c>
      <c r="P53" s="31" t="s">
        <v>3</v>
      </c>
      <c r="Q53" s="31" t="s">
        <v>3</v>
      </c>
      <c r="R53" s="30">
        <v>99.91</v>
      </c>
      <c r="S53" s="67">
        <v>59.650814008812389</v>
      </c>
    </row>
    <row r="54" spans="1:19" ht="14.5" customHeight="1" x14ac:dyDescent="0.35">
      <c r="A54" s="46"/>
      <c r="B54" s="48" t="s">
        <v>552</v>
      </c>
      <c r="C54" s="145" t="s">
        <v>500</v>
      </c>
      <c r="D54" s="30">
        <v>39.479999999999997</v>
      </c>
      <c r="E54" s="30">
        <v>21.21</v>
      </c>
      <c r="F54" s="30">
        <v>16</v>
      </c>
      <c r="G54" s="30">
        <v>8.81</v>
      </c>
      <c r="H54" s="30">
        <v>0.38</v>
      </c>
      <c r="I54" s="30">
        <v>13.03</v>
      </c>
      <c r="J54" s="30">
        <v>0.2</v>
      </c>
      <c r="K54" s="30">
        <v>0.04</v>
      </c>
      <c r="L54" s="30">
        <v>0.82</v>
      </c>
      <c r="M54" s="31" t="s">
        <v>3</v>
      </c>
      <c r="N54" s="30">
        <v>0.06</v>
      </c>
      <c r="O54" s="31" t="s">
        <v>3</v>
      </c>
      <c r="P54" s="31" t="s">
        <v>3</v>
      </c>
      <c r="Q54" s="31" t="s">
        <v>3</v>
      </c>
      <c r="R54" s="30">
        <v>100.03</v>
      </c>
      <c r="S54" s="67">
        <v>49.538209662947651</v>
      </c>
    </row>
    <row r="55" spans="1:19" ht="14.5" customHeight="1" x14ac:dyDescent="0.35">
      <c r="A55" s="46"/>
      <c r="B55" s="48" t="s">
        <v>553</v>
      </c>
      <c r="C55" s="145" t="s">
        <v>9</v>
      </c>
      <c r="D55" s="30">
        <v>40.26</v>
      </c>
      <c r="E55" s="30">
        <v>11.91</v>
      </c>
      <c r="F55" s="30">
        <v>7.11</v>
      </c>
      <c r="G55" s="30">
        <v>20.010000000000002</v>
      </c>
      <c r="H55" s="30">
        <v>0.15</v>
      </c>
      <c r="I55" s="30">
        <v>5</v>
      </c>
      <c r="J55" s="30">
        <v>0.04</v>
      </c>
      <c r="K55" s="30">
        <v>0.04</v>
      </c>
      <c r="L55" s="30">
        <v>0.03</v>
      </c>
      <c r="M55" s="31" t="s">
        <v>3</v>
      </c>
      <c r="N55" s="30">
        <v>14.76</v>
      </c>
      <c r="O55" s="31" t="s">
        <v>3</v>
      </c>
      <c r="P55" s="31" t="s">
        <v>3</v>
      </c>
      <c r="Q55" s="31" t="s">
        <v>3</v>
      </c>
      <c r="R55" s="30">
        <v>99.31</v>
      </c>
      <c r="S55" s="67">
        <v>83.382180615762834</v>
      </c>
    </row>
    <row r="56" spans="1:19" ht="14.5" customHeight="1" x14ac:dyDescent="0.35">
      <c r="A56" s="46"/>
      <c r="B56" s="48" t="s">
        <v>554</v>
      </c>
      <c r="C56" s="145" t="s">
        <v>525</v>
      </c>
      <c r="D56" s="30">
        <v>42.73</v>
      </c>
      <c r="E56" s="30">
        <v>19.309999999999999</v>
      </c>
      <c r="F56" s="30">
        <v>14.16</v>
      </c>
      <c r="G56" s="30">
        <v>9.8699999999999992</v>
      </c>
      <c r="H56" s="30">
        <v>0.28999999999999998</v>
      </c>
      <c r="I56" s="30">
        <v>13.05</v>
      </c>
      <c r="J56" s="30">
        <v>0.11</v>
      </c>
      <c r="K56" s="31" t="s">
        <v>3</v>
      </c>
      <c r="L56" s="30">
        <v>0.79</v>
      </c>
      <c r="M56" s="31" t="s">
        <v>3</v>
      </c>
      <c r="N56" s="30">
        <v>7.0000000000000007E-2</v>
      </c>
      <c r="O56" s="31" t="s">
        <v>3</v>
      </c>
      <c r="P56" s="31" t="s">
        <v>3</v>
      </c>
      <c r="Q56" s="31" t="s">
        <v>3</v>
      </c>
      <c r="R56" s="30">
        <v>100.38</v>
      </c>
      <c r="S56" s="67">
        <v>55.41141929547998</v>
      </c>
    </row>
    <row r="57" spans="1:19" ht="14.5" customHeight="1" x14ac:dyDescent="0.35">
      <c r="A57" s="46"/>
      <c r="B57" s="48" t="s">
        <v>555</v>
      </c>
      <c r="C57" s="145" t="s">
        <v>525</v>
      </c>
      <c r="D57" s="30">
        <v>40.24</v>
      </c>
      <c r="E57" s="30">
        <v>21.53</v>
      </c>
      <c r="F57" s="30">
        <v>14.14</v>
      </c>
      <c r="G57" s="30">
        <v>8.81</v>
      </c>
      <c r="H57" s="30">
        <v>0.3</v>
      </c>
      <c r="I57" s="30">
        <v>14.03</v>
      </c>
      <c r="J57" s="30">
        <v>0.18</v>
      </c>
      <c r="K57" s="31" t="s">
        <v>3</v>
      </c>
      <c r="L57" s="30">
        <v>0.83</v>
      </c>
      <c r="M57" s="31" t="s">
        <v>3</v>
      </c>
      <c r="N57" s="31" t="s">
        <v>3</v>
      </c>
      <c r="O57" s="31" t="s">
        <v>3</v>
      </c>
      <c r="P57" s="31" t="s">
        <v>3</v>
      </c>
      <c r="Q57" s="31" t="s">
        <v>3</v>
      </c>
      <c r="R57" s="30">
        <v>100.06</v>
      </c>
      <c r="S57" s="67">
        <v>52.62530651403906</v>
      </c>
    </row>
    <row r="58" spans="1:19" ht="14.5" customHeight="1" x14ac:dyDescent="0.35">
      <c r="A58" s="46"/>
      <c r="B58" s="48" t="s">
        <v>556</v>
      </c>
      <c r="C58" s="145" t="s">
        <v>525</v>
      </c>
      <c r="D58" s="30">
        <v>39.72</v>
      </c>
      <c r="E58" s="30">
        <v>21.35</v>
      </c>
      <c r="F58" s="30">
        <v>14</v>
      </c>
      <c r="G58" s="30">
        <v>8.8000000000000007</v>
      </c>
      <c r="H58" s="30">
        <v>0.33</v>
      </c>
      <c r="I58" s="30">
        <v>14.31</v>
      </c>
      <c r="J58" s="30">
        <v>0.2</v>
      </c>
      <c r="K58" s="31" t="s">
        <v>3</v>
      </c>
      <c r="L58" s="30">
        <v>0.85</v>
      </c>
      <c r="M58" s="31" t="s">
        <v>3</v>
      </c>
      <c r="N58" s="31" t="s">
        <v>3</v>
      </c>
      <c r="O58" s="31" t="s">
        <v>3</v>
      </c>
      <c r="P58" s="31" t="s">
        <v>3</v>
      </c>
      <c r="Q58" s="31" t="s">
        <v>3</v>
      </c>
      <c r="R58" s="30">
        <v>99.56</v>
      </c>
      <c r="S58" s="67">
        <v>52.845012035303562</v>
      </c>
    </row>
    <row r="59" spans="1:19" ht="14.5" customHeight="1" x14ac:dyDescent="0.35">
      <c r="A59" s="46"/>
      <c r="B59" s="48" t="s">
        <v>557</v>
      </c>
      <c r="C59" s="145" t="s">
        <v>500</v>
      </c>
      <c r="D59" s="30">
        <v>39.78</v>
      </c>
      <c r="E59" s="30">
        <v>21.26</v>
      </c>
      <c r="F59" s="30">
        <v>13.83</v>
      </c>
      <c r="G59" s="30">
        <v>8.65</v>
      </c>
      <c r="H59" s="30">
        <v>0.31</v>
      </c>
      <c r="I59" s="30">
        <v>14.21</v>
      </c>
      <c r="J59" s="30">
        <v>0.2</v>
      </c>
      <c r="K59" s="31" t="s">
        <v>3</v>
      </c>
      <c r="L59" s="30">
        <v>1.05</v>
      </c>
      <c r="M59" s="31" t="s">
        <v>3</v>
      </c>
      <c r="N59" s="31" t="s">
        <v>3</v>
      </c>
      <c r="O59" s="31" t="s">
        <v>3</v>
      </c>
      <c r="P59" s="31" t="s">
        <v>3</v>
      </c>
      <c r="Q59" s="31" t="s">
        <v>3</v>
      </c>
      <c r="R59" s="30">
        <v>99.29</v>
      </c>
      <c r="S59" s="67">
        <v>52.721017023772717</v>
      </c>
    </row>
    <row r="60" spans="1:19" ht="14.5" customHeight="1" x14ac:dyDescent="0.35">
      <c r="A60" s="46"/>
      <c r="B60" s="48" t="s">
        <v>558</v>
      </c>
      <c r="C60" s="145" t="s">
        <v>500</v>
      </c>
      <c r="D60" s="30">
        <v>39.929499999999997</v>
      </c>
      <c r="E60" s="30">
        <v>21.471499999999999</v>
      </c>
      <c r="F60" s="30">
        <v>10.6645</v>
      </c>
      <c r="G60" s="30">
        <v>9.1165000000000003</v>
      </c>
      <c r="H60" s="30">
        <v>0.2555</v>
      </c>
      <c r="I60" s="30">
        <v>16.689</v>
      </c>
      <c r="J60" s="30">
        <v>0.18149999999999999</v>
      </c>
      <c r="K60" s="30">
        <v>0.04</v>
      </c>
      <c r="L60" s="30">
        <v>1.0429999999999999</v>
      </c>
      <c r="M60" s="31" t="s">
        <v>3</v>
      </c>
      <c r="N60" s="30">
        <v>0.05</v>
      </c>
      <c r="O60" s="31" t="s">
        <v>3</v>
      </c>
      <c r="P60" s="31" t="s">
        <v>3</v>
      </c>
      <c r="Q60" s="31" t="s">
        <v>3</v>
      </c>
      <c r="R60" s="30">
        <v>99.441000000000003</v>
      </c>
      <c r="S60" s="67">
        <v>60.381692521858014</v>
      </c>
    </row>
    <row r="61" spans="1:19" ht="14.5" customHeight="1" x14ac:dyDescent="0.35">
      <c r="A61" s="46"/>
      <c r="B61" s="48" t="s">
        <v>559</v>
      </c>
      <c r="C61" s="145" t="s">
        <v>500</v>
      </c>
      <c r="D61" s="30">
        <v>40.206000000000003</v>
      </c>
      <c r="E61" s="30">
        <v>21.431999999999999</v>
      </c>
      <c r="F61" s="30">
        <v>10.885999999999999</v>
      </c>
      <c r="G61" s="30">
        <v>9.0259999999999998</v>
      </c>
      <c r="H61" s="30">
        <v>0.33600000000000002</v>
      </c>
      <c r="I61" s="30">
        <v>16.748000000000001</v>
      </c>
      <c r="J61" s="30">
        <v>0.14499999999999999</v>
      </c>
      <c r="K61" s="30">
        <v>0.04</v>
      </c>
      <c r="L61" s="30">
        <v>1.107</v>
      </c>
      <c r="M61" s="31" t="s">
        <v>3</v>
      </c>
      <c r="N61" s="30">
        <v>0.05</v>
      </c>
      <c r="O61" s="31" t="s">
        <v>3</v>
      </c>
      <c r="P61" s="31" t="s">
        <v>3</v>
      </c>
      <c r="Q61" s="31" t="s">
        <v>3</v>
      </c>
      <c r="R61" s="30">
        <v>99.975999999999999</v>
      </c>
      <c r="S61" s="67">
        <v>59.648992263691042</v>
      </c>
    </row>
    <row r="62" spans="1:19" ht="14.5" customHeight="1" x14ac:dyDescent="0.35">
      <c r="A62" s="46"/>
      <c r="B62" s="48" t="s">
        <v>560</v>
      </c>
      <c r="C62" s="145" t="s">
        <v>525</v>
      </c>
      <c r="D62" s="30">
        <v>42.725999999999999</v>
      </c>
      <c r="E62" s="30">
        <v>19.314</v>
      </c>
      <c r="F62" s="30">
        <v>14.164</v>
      </c>
      <c r="G62" s="30">
        <v>9.8659999999999997</v>
      </c>
      <c r="H62" s="30">
        <v>0.28899999999999998</v>
      </c>
      <c r="I62" s="30">
        <v>13.048</v>
      </c>
      <c r="J62" s="30">
        <v>0.114</v>
      </c>
      <c r="K62" s="30">
        <v>0.04</v>
      </c>
      <c r="L62" s="30">
        <v>0.79</v>
      </c>
      <c r="M62" s="31" t="s">
        <v>3</v>
      </c>
      <c r="N62" s="30">
        <v>6.9000000000000006E-2</v>
      </c>
      <c r="O62" s="31" t="s">
        <v>3</v>
      </c>
      <c r="P62" s="31" t="s">
        <v>3</v>
      </c>
      <c r="Q62" s="31" t="s">
        <v>3</v>
      </c>
      <c r="R62" s="30">
        <v>100.42</v>
      </c>
      <c r="S62" s="67">
        <v>55.394425158826657</v>
      </c>
    </row>
    <row r="63" spans="1:19" ht="14.5" customHeight="1" x14ac:dyDescent="0.35">
      <c r="A63" s="46"/>
      <c r="B63" s="48" t="s">
        <v>561</v>
      </c>
      <c r="C63" s="145" t="s">
        <v>500</v>
      </c>
      <c r="D63" s="30">
        <v>39.980800000000002</v>
      </c>
      <c r="E63" s="30">
        <v>20.974</v>
      </c>
      <c r="F63" s="30">
        <v>13.788</v>
      </c>
      <c r="G63" s="30">
        <v>8.7263000000000002</v>
      </c>
      <c r="H63" s="30">
        <v>0.30649999999999999</v>
      </c>
      <c r="I63" s="30">
        <v>14.0875</v>
      </c>
      <c r="J63" s="30">
        <v>0.20780000000000001</v>
      </c>
      <c r="K63" s="30">
        <v>0.04</v>
      </c>
      <c r="L63" s="30">
        <v>1.0435000000000001</v>
      </c>
      <c r="M63" s="31" t="s">
        <v>3</v>
      </c>
      <c r="N63" s="30">
        <v>4.9799999999999997E-2</v>
      </c>
      <c r="O63" s="31" t="s">
        <v>3</v>
      </c>
      <c r="P63" s="31" t="s">
        <v>3</v>
      </c>
      <c r="Q63" s="31" t="s">
        <v>3</v>
      </c>
      <c r="R63" s="30">
        <v>99.2042</v>
      </c>
      <c r="S63" s="67">
        <v>53.015634147759229</v>
      </c>
    </row>
    <row r="64" spans="1:19" ht="14.5" customHeight="1" x14ac:dyDescent="0.35">
      <c r="A64" s="46"/>
      <c r="B64" s="48" t="s">
        <v>561</v>
      </c>
      <c r="C64" s="145" t="s">
        <v>500</v>
      </c>
      <c r="D64" s="30">
        <v>39.521700000000003</v>
      </c>
      <c r="E64" s="30">
        <v>21.265699999999999</v>
      </c>
      <c r="F64" s="30">
        <v>14.1623</v>
      </c>
      <c r="G64" s="30">
        <v>7.0529999999999999</v>
      </c>
      <c r="H64" s="30">
        <v>0.32969999999999999</v>
      </c>
      <c r="I64" s="30">
        <v>16.129300000000001</v>
      </c>
      <c r="J64" s="30">
        <v>0.16969999999999999</v>
      </c>
      <c r="K64" s="30">
        <v>0.04</v>
      </c>
      <c r="L64" s="30">
        <v>0.76029999999999998</v>
      </c>
      <c r="M64" s="31" t="s">
        <v>3</v>
      </c>
      <c r="N64" s="30">
        <v>0.05</v>
      </c>
      <c r="O64" s="31" t="s">
        <v>3</v>
      </c>
      <c r="P64" s="31" t="s">
        <v>3</v>
      </c>
      <c r="Q64" s="31" t="s">
        <v>3</v>
      </c>
      <c r="R64" s="30">
        <v>99.481700000000004</v>
      </c>
      <c r="S64" s="67">
        <v>47.030964509526939</v>
      </c>
    </row>
    <row r="65" spans="1:19" ht="14.5" customHeight="1" x14ac:dyDescent="0.35">
      <c r="A65" s="46"/>
      <c r="B65" s="48" t="s">
        <v>562</v>
      </c>
      <c r="C65" s="145" t="s">
        <v>500</v>
      </c>
      <c r="D65" s="30">
        <v>40.239699999999999</v>
      </c>
      <c r="E65" s="30">
        <v>21.5303</v>
      </c>
      <c r="F65" s="30">
        <v>14.142300000000001</v>
      </c>
      <c r="G65" s="30">
        <v>8.8142999999999994</v>
      </c>
      <c r="H65" s="30">
        <v>0.30199999999999999</v>
      </c>
      <c r="I65" s="30">
        <v>14.031700000000001</v>
      </c>
      <c r="J65" s="30">
        <v>0.17799999999999999</v>
      </c>
      <c r="K65" s="30">
        <v>0.04</v>
      </c>
      <c r="L65" s="30">
        <v>0.83030000000000004</v>
      </c>
      <c r="M65" s="31" t="s">
        <v>3</v>
      </c>
      <c r="N65" s="30">
        <v>0.05</v>
      </c>
      <c r="O65" s="31" t="s">
        <v>3</v>
      </c>
      <c r="P65" s="31" t="s">
        <v>3</v>
      </c>
      <c r="Q65" s="31" t="s">
        <v>3</v>
      </c>
      <c r="R65" s="30">
        <v>100.15860000000001</v>
      </c>
      <c r="S65" s="67">
        <v>52.63341694202375</v>
      </c>
    </row>
    <row r="66" spans="1:19" ht="14.5" customHeight="1" x14ac:dyDescent="0.35">
      <c r="A66" s="46"/>
      <c r="B66" s="48" t="s">
        <v>563</v>
      </c>
      <c r="C66" s="145" t="s">
        <v>500</v>
      </c>
      <c r="D66" s="30">
        <v>39.715499999999999</v>
      </c>
      <c r="E66" s="30">
        <v>21.352</v>
      </c>
      <c r="F66" s="30">
        <v>14.0045</v>
      </c>
      <c r="G66" s="30">
        <v>8.7970000000000006</v>
      </c>
      <c r="H66" s="30">
        <v>0.33250000000000002</v>
      </c>
      <c r="I66" s="30">
        <v>14.311999999999999</v>
      </c>
      <c r="J66" s="30">
        <v>0.20349999999999999</v>
      </c>
      <c r="K66" s="30">
        <v>0.04</v>
      </c>
      <c r="L66" s="30">
        <v>0.84499999999999997</v>
      </c>
      <c r="M66" s="31" t="s">
        <v>3</v>
      </c>
      <c r="N66" s="30">
        <v>0.05</v>
      </c>
      <c r="O66" s="31" t="s">
        <v>3</v>
      </c>
      <c r="P66" s="31" t="s">
        <v>3</v>
      </c>
      <c r="Q66" s="31" t="s">
        <v>3</v>
      </c>
      <c r="R66" s="30">
        <v>99.652000000000001</v>
      </c>
      <c r="S66" s="67">
        <v>52.828506732189624</v>
      </c>
    </row>
    <row r="67" spans="1:19" ht="14.5" customHeight="1" x14ac:dyDescent="0.35">
      <c r="A67" s="46"/>
      <c r="B67" s="48" t="s">
        <v>564</v>
      </c>
      <c r="C67" s="145" t="s">
        <v>500</v>
      </c>
      <c r="D67" s="30">
        <v>39.783499999999997</v>
      </c>
      <c r="E67" s="30">
        <v>21.1645</v>
      </c>
      <c r="F67" s="30">
        <v>13.833500000000001</v>
      </c>
      <c r="G67" s="30">
        <v>8.6530000000000005</v>
      </c>
      <c r="H67" s="30">
        <v>0.312</v>
      </c>
      <c r="I67" s="30">
        <v>14.212</v>
      </c>
      <c r="J67" s="30">
        <v>0.19850000000000001</v>
      </c>
      <c r="K67" s="30">
        <v>0.04</v>
      </c>
      <c r="L67" s="30">
        <v>1.046</v>
      </c>
      <c r="M67" s="31" t="s">
        <v>3</v>
      </c>
      <c r="N67" s="30">
        <v>0.05</v>
      </c>
      <c r="O67" s="31" t="s">
        <v>3</v>
      </c>
      <c r="P67" s="31" t="s">
        <v>3</v>
      </c>
      <c r="Q67" s="31" t="s">
        <v>3</v>
      </c>
      <c r="R67" s="30">
        <v>99.293000000000006</v>
      </c>
      <c r="S67" s="67">
        <v>52.723353070590335</v>
      </c>
    </row>
    <row r="68" spans="1:19" ht="14.5" customHeight="1" x14ac:dyDescent="0.35">
      <c r="A68" s="46"/>
      <c r="B68" s="48" t="s">
        <v>565</v>
      </c>
      <c r="C68" s="145" t="s">
        <v>500</v>
      </c>
      <c r="D68" s="30">
        <v>40.439</v>
      </c>
      <c r="E68" s="30">
        <v>20.960999999999999</v>
      </c>
      <c r="F68" s="30">
        <v>14.384</v>
      </c>
      <c r="G68" s="30">
        <v>10.009</v>
      </c>
      <c r="H68" s="30">
        <v>0.318</v>
      </c>
      <c r="I68" s="30">
        <v>12.444000000000001</v>
      </c>
      <c r="J68" s="30">
        <v>0.17</v>
      </c>
      <c r="K68" s="30">
        <v>0.04</v>
      </c>
      <c r="L68" s="30">
        <v>1.087</v>
      </c>
      <c r="M68" s="31" t="s">
        <v>3</v>
      </c>
      <c r="N68" s="30">
        <v>8.4000000000000005E-2</v>
      </c>
      <c r="O68" s="31" t="s">
        <v>3</v>
      </c>
      <c r="P68" s="31" t="s">
        <v>3</v>
      </c>
      <c r="Q68" s="31" t="s">
        <v>3</v>
      </c>
      <c r="R68" s="30">
        <v>99.936000000000007</v>
      </c>
      <c r="S68" s="67">
        <v>55.369152436109701</v>
      </c>
    </row>
    <row r="69" spans="1:19" ht="14.5" customHeight="1" x14ac:dyDescent="0.35">
      <c r="A69" s="46"/>
      <c r="B69" s="48" t="s">
        <v>566</v>
      </c>
      <c r="C69" s="145" t="s">
        <v>500</v>
      </c>
      <c r="D69" s="30">
        <v>40.346299999999999</v>
      </c>
      <c r="E69" s="30">
        <v>21.913</v>
      </c>
      <c r="F69" s="30">
        <v>17.405999999999999</v>
      </c>
      <c r="G69" s="30">
        <v>10.323</v>
      </c>
      <c r="H69" s="30">
        <v>0.52229999999999999</v>
      </c>
      <c r="I69" s="30">
        <v>9.1259999999999994</v>
      </c>
      <c r="J69" s="30">
        <v>0.17430000000000001</v>
      </c>
      <c r="K69" s="30">
        <v>0.04</v>
      </c>
      <c r="L69" s="30">
        <v>0.56299999999999994</v>
      </c>
      <c r="M69" s="31" t="s">
        <v>3</v>
      </c>
      <c r="N69" s="30">
        <v>6.3299999999999995E-2</v>
      </c>
      <c r="O69" s="31" t="s">
        <v>3</v>
      </c>
      <c r="P69" s="31" t="s">
        <v>3</v>
      </c>
      <c r="Q69" s="31" t="s">
        <v>3</v>
      </c>
      <c r="R69" s="30">
        <v>100.4772</v>
      </c>
      <c r="S69" s="67">
        <v>51.394352991213395</v>
      </c>
    </row>
    <row r="70" spans="1:19" ht="14.5" customHeight="1" x14ac:dyDescent="0.35">
      <c r="A70" s="46"/>
      <c r="B70" s="48" t="s">
        <v>567</v>
      </c>
      <c r="C70" s="145" t="s">
        <v>500</v>
      </c>
      <c r="D70" s="30">
        <v>40.35</v>
      </c>
      <c r="E70" s="30">
        <v>21.91</v>
      </c>
      <c r="F70" s="30">
        <v>17.41</v>
      </c>
      <c r="G70" s="30">
        <v>10.32</v>
      </c>
      <c r="H70" s="30">
        <v>0.52</v>
      </c>
      <c r="I70" s="30">
        <v>9.1300000000000008</v>
      </c>
      <c r="J70" s="30">
        <v>0.17</v>
      </c>
      <c r="K70" s="31" t="s">
        <v>3</v>
      </c>
      <c r="L70" s="30">
        <v>0.56000000000000005</v>
      </c>
      <c r="M70" s="31" t="s">
        <v>3</v>
      </c>
      <c r="N70" s="30">
        <v>0.06</v>
      </c>
      <c r="O70" s="31" t="s">
        <v>3</v>
      </c>
      <c r="P70" s="31" t="s">
        <v>3</v>
      </c>
      <c r="Q70" s="31" t="s">
        <v>3</v>
      </c>
      <c r="R70" s="30">
        <v>100.43</v>
      </c>
      <c r="S70" s="67">
        <v>51.381352144492993</v>
      </c>
    </row>
    <row r="71" spans="1:19" ht="14.5" customHeight="1" x14ac:dyDescent="0.35">
      <c r="A71" s="46"/>
      <c r="B71" s="48" t="s">
        <v>568</v>
      </c>
      <c r="C71" s="145" t="s">
        <v>500</v>
      </c>
      <c r="D71" s="30">
        <v>40.424300000000002</v>
      </c>
      <c r="E71" s="30">
        <v>21.497699999999998</v>
      </c>
      <c r="F71" s="30">
        <v>15.185700000000001</v>
      </c>
      <c r="G71" s="30">
        <v>9.6509999999999998</v>
      </c>
      <c r="H71" s="30">
        <v>0.30669999999999997</v>
      </c>
      <c r="I71" s="30">
        <v>11.431699999999999</v>
      </c>
      <c r="J71" s="30">
        <v>0.2457</v>
      </c>
      <c r="K71" s="30">
        <v>0.04</v>
      </c>
      <c r="L71" s="30">
        <v>1.0089999999999999</v>
      </c>
      <c r="M71" s="31" t="s">
        <v>3</v>
      </c>
      <c r="N71" s="30">
        <v>0.05</v>
      </c>
      <c r="O71" s="31" t="s">
        <v>3</v>
      </c>
      <c r="P71" s="31" t="s">
        <v>3</v>
      </c>
      <c r="Q71" s="31" t="s">
        <v>3</v>
      </c>
      <c r="R71" s="30">
        <v>99.841800000000006</v>
      </c>
      <c r="S71" s="67">
        <v>53.119355644241999</v>
      </c>
    </row>
    <row r="72" spans="1:19" ht="14.5" customHeight="1" x14ac:dyDescent="0.35">
      <c r="A72" s="46"/>
      <c r="B72" s="48" t="s">
        <v>569</v>
      </c>
      <c r="C72" s="145" t="s">
        <v>500</v>
      </c>
      <c r="D72" s="30">
        <v>40.731299999999997</v>
      </c>
      <c r="E72" s="30">
        <v>21.505299999999998</v>
      </c>
      <c r="F72" s="30">
        <v>15.6273</v>
      </c>
      <c r="G72" s="30">
        <v>9.5647000000000002</v>
      </c>
      <c r="H72" s="30">
        <v>0.32169999999999999</v>
      </c>
      <c r="I72" s="30">
        <v>11.5077</v>
      </c>
      <c r="J72" s="30">
        <v>0.39169999999999999</v>
      </c>
      <c r="K72" s="30">
        <v>0.04</v>
      </c>
      <c r="L72" s="30">
        <v>0.78200000000000003</v>
      </c>
      <c r="M72" s="31" t="s">
        <v>3</v>
      </c>
      <c r="N72" s="30">
        <v>6.4299999999999996E-2</v>
      </c>
      <c r="O72" s="31" t="s">
        <v>3</v>
      </c>
      <c r="P72" s="31" t="s">
        <v>3</v>
      </c>
      <c r="Q72" s="31" t="s">
        <v>3</v>
      </c>
      <c r="R72" s="30">
        <v>100.536</v>
      </c>
      <c r="S72" s="67">
        <v>52.18084037770322</v>
      </c>
    </row>
    <row r="73" spans="1:19" ht="14.5" customHeight="1" x14ac:dyDescent="0.35">
      <c r="A73" s="46"/>
      <c r="B73" s="48" t="s">
        <v>570</v>
      </c>
      <c r="C73" s="145" t="s">
        <v>500</v>
      </c>
      <c r="D73" s="30">
        <v>38.65</v>
      </c>
      <c r="E73" s="30">
        <v>20.94</v>
      </c>
      <c r="F73" s="30">
        <v>19.39</v>
      </c>
      <c r="G73" s="30">
        <v>8.3800000000000008</v>
      </c>
      <c r="H73" s="30">
        <v>0.44</v>
      </c>
      <c r="I73" s="30">
        <v>8.6</v>
      </c>
      <c r="J73" s="30">
        <v>0.22</v>
      </c>
      <c r="K73" s="30">
        <v>0.04</v>
      </c>
      <c r="L73" s="30">
        <v>0.65</v>
      </c>
      <c r="M73" s="31" t="s">
        <v>3</v>
      </c>
      <c r="N73" s="30">
        <v>0.05</v>
      </c>
      <c r="O73" s="31" t="s">
        <v>3</v>
      </c>
      <c r="P73" s="31" t="s">
        <v>3</v>
      </c>
      <c r="Q73" s="31" t="s">
        <v>3</v>
      </c>
      <c r="R73" s="30">
        <v>97.36</v>
      </c>
      <c r="S73" s="67">
        <v>43.519645541806412</v>
      </c>
    </row>
    <row r="74" spans="1:19" ht="14.5" customHeight="1" x14ac:dyDescent="0.35">
      <c r="A74" s="46"/>
      <c r="B74" s="48" t="s">
        <v>571</v>
      </c>
      <c r="C74" s="145" t="s">
        <v>500</v>
      </c>
      <c r="D74" s="31" t="s">
        <v>3</v>
      </c>
      <c r="E74" s="31" t="s">
        <v>3</v>
      </c>
      <c r="F74" s="31" t="s">
        <v>3</v>
      </c>
      <c r="G74" s="31" t="s">
        <v>3</v>
      </c>
      <c r="H74" s="31" t="s">
        <v>3</v>
      </c>
      <c r="I74" s="31" t="s">
        <v>3</v>
      </c>
      <c r="J74" s="31" t="s">
        <v>3</v>
      </c>
      <c r="K74" s="31" t="s">
        <v>3</v>
      </c>
      <c r="L74" s="31" t="s">
        <v>3</v>
      </c>
      <c r="M74" s="31" t="s">
        <v>3</v>
      </c>
      <c r="N74" s="31" t="s">
        <v>3</v>
      </c>
      <c r="O74" s="31" t="s">
        <v>3</v>
      </c>
      <c r="P74" s="31" t="s">
        <v>3</v>
      </c>
      <c r="Q74" s="31" t="s">
        <v>3</v>
      </c>
      <c r="R74" s="31" t="s">
        <v>3</v>
      </c>
      <c r="S74" s="67" t="s">
        <v>3</v>
      </c>
    </row>
    <row r="75" spans="1:19" ht="14.5" customHeight="1" x14ac:dyDescent="0.35">
      <c r="A75" s="46"/>
      <c r="B75" s="48" t="s">
        <v>572</v>
      </c>
      <c r="C75" s="145" t="s">
        <v>500</v>
      </c>
      <c r="D75" s="30">
        <v>39.4617</v>
      </c>
      <c r="E75" s="30">
        <v>21.538</v>
      </c>
      <c r="F75" s="30">
        <v>8.3386999999999993</v>
      </c>
      <c r="G75" s="30">
        <v>7.8437000000000001</v>
      </c>
      <c r="H75" s="30">
        <v>0.28870000000000001</v>
      </c>
      <c r="I75" s="30">
        <v>20.3247</v>
      </c>
      <c r="J75" s="30">
        <v>6.6299999999999998E-2</v>
      </c>
      <c r="K75" s="30">
        <v>0.04</v>
      </c>
      <c r="L75" s="30">
        <v>0.66830000000000001</v>
      </c>
      <c r="M75" s="31" t="s">
        <v>3</v>
      </c>
      <c r="N75" s="30">
        <v>0.05</v>
      </c>
      <c r="O75" s="31" t="s">
        <v>3</v>
      </c>
      <c r="P75" s="31" t="s">
        <v>3</v>
      </c>
      <c r="Q75" s="31" t="s">
        <v>3</v>
      </c>
      <c r="R75" s="30">
        <v>98.620099999999994</v>
      </c>
      <c r="S75" s="67">
        <v>62.645359864966458</v>
      </c>
    </row>
    <row r="76" spans="1:19" ht="14.5" customHeight="1" x14ac:dyDescent="0.35">
      <c r="A76" s="50"/>
      <c r="B76" s="79" t="s">
        <v>573</v>
      </c>
      <c r="C76" s="146" t="s">
        <v>500</v>
      </c>
      <c r="D76" s="10">
        <v>39.72</v>
      </c>
      <c r="E76" s="10">
        <v>21.617999999999999</v>
      </c>
      <c r="F76" s="10">
        <v>14.4933</v>
      </c>
      <c r="G76" s="10">
        <v>9.8800000000000008</v>
      </c>
      <c r="H76" s="10">
        <v>0.30030000000000001</v>
      </c>
      <c r="I76" s="10">
        <v>12.123699999999999</v>
      </c>
      <c r="J76" s="10">
        <v>0.24299999999999999</v>
      </c>
      <c r="K76" s="10">
        <v>0.04</v>
      </c>
      <c r="L76" s="10">
        <v>0.77329999999999999</v>
      </c>
      <c r="M76" s="11" t="s">
        <v>3</v>
      </c>
      <c r="N76" s="10">
        <v>0.05</v>
      </c>
      <c r="O76" s="11" t="s">
        <v>3</v>
      </c>
      <c r="P76" s="11" t="s">
        <v>3</v>
      </c>
      <c r="Q76" s="11" t="s">
        <v>3</v>
      </c>
      <c r="R76" s="10">
        <v>99.241600000000005</v>
      </c>
      <c r="S76" s="68">
        <v>54.860977364496975</v>
      </c>
    </row>
    <row r="77" spans="1:19" ht="14.5" customHeight="1" x14ac:dyDescent="0.35">
      <c r="A77" s="18" t="s">
        <v>56</v>
      </c>
      <c r="B77" s="72" t="s">
        <v>575</v>
      </c>
      <c r="C77" s="148" t="s">
        <v>9</v>
      </c>
      <c r="D77" s="53">
        <v>42</v>
      </c>
      <c r="E77" s="53">
        <v>17.2</v>
      </c>
      <c r="F77" s="53">
        <v>6.06</v>
      </c>
      <c r="G77" s="53">
        <v>22.2</v>
      </c>
      <c r="H77" s="53">
        <v>0.28000000000000003</v>
      </c>
      <c r="I77" s="53">
        <v>3.73</v>
      </c>
      <c r="J77" s="53">
        <v>0</v>
      </c>
      <c r="K77" s="52" t="s">
        <v>3</v>
      </c>
      <c r="L77" s="53">
        <v>0.06</v>
      </c>
      <c r="M77" s="52" t="s">
        <v>3</v>
      </c>
      <c r="N77" s="53">
        <v>8.3699999999999992</v>
      </c>
      <c r="O77" s="52" t="s">
        <v>3</v>
      </c>
      <c r="P77" s="52" t="s">
        <v>3</v>
      </c>
      <c r="Q77" s="52" t="s">
        <v>3</v>
      </c>
      <c r="R77" s="53">
        <v>99.9</v>
      </c>
      <c r="S77" s="81">
        <v>86.722144655975583</v>
      </c>
    </row>
    <row r="78" spans="1:19" ht="14.5" customHeight="1" x14ac:dyDescent="0.35">
      <c r="A78" s="23" t="s">
        <v>84</v>
      </c>
      <c r="B78" s="78" t="s">
        <v>576</v>
      </c>
      <c r="C78" s="144" t="s">
        <v>9</v>
      </c>
      <c r="D78" s="21">
        <v>41.91</v>
      </c>
      <c r="E78" s="21">
        <v>15.787000000000001</v>
      </c>
      <c r="F78" s="21">
        <v>6.2670000000000003</v>
      </c>
      <c r="G78" s="21">
        <v>21.556999999999999</v>
      </c>
      <c r="H78" s="21">
        <v>0.307</v>
      </c>
      <c r="I78" s="21">
        <v>4.1070000000000002</v>
      </c>
      <c r="J78" s="21">
        <v>5.0000000000000001E-3</v>
      </c>
      <c r="K78" s="21">
        <v>2E-3</v>
      </c>
      <c r="L78" s="21">
        <v>3.3000000000000002E-2</v>
      </c>
      <c r="M78" s="21">
        <v>2.1999999999999999E-2</v>
      </c>
      <c r="N78" s="21">
        <v>10.193</v>
      </c>
      <c r="O78" s="20" t="s">
        <v>3</v>
      </c>
      <c r="P78" s="20" t="s">
        <v>3</v>
      </c>
      <c r="Q78" s="21">
        <v>8.0000000000000002E-3</v>
      </c>
      <c r="R78" s="21">
        <f t="shared" ref="R78:R107" si="0">SUM(D78:Q78)</f>
        <v>100.19799999999999</v>
      </c>
      <c r="S78" s="66">
        <v>85.980025707901973</v>
      </c>
    </row>
    <row r="79" spans="1:19" ht="14.5" customHeight="1" x14ac:dyDescent="0.35">
      <c r="A79" s="46"/>
      <c r="B79" s="48" t="s">
        <v>577</v>
      </c>
      <c r="C79" s="145" t="s">
        <v>9</v>
      </c>
      <c r="D79" s="30">
        <v>41.305999999999997</v>
      </c>
      <c r="E79" s="30">
        <v>16.25</v>
      </c>
      <c r="F79" s="30">
        <v>6.367</v>
      </c>
      <c r="G79" s="30">
        <v>20.792999999999999</v>
      </c>
      <c r="H79" s="30">
        <v>0.31</v>
      </c>
      <c r="I79" s="30">
        <v>4.67</v>
      </c>
      <c r="J79" s="30">
        <v>0.314</v>
      </c>
      <c r="K79" s="30">
        <v>0</v>
      </c>
      <c r="L79" s="30">
        <v>2.1999999999999999E-2</v>
      </c>
      <c r="M79" s="30">
        <v>5.0000000000000001E-3</v>
      </c>
      <c r="N79" s="30">
        <v>10.452999999999999</v>
      </c>
      <c r="O79" s="31" t="s">
        <v>3</v>
      </c>
      <c r="P79" s="31" t="s">
        <v>3</v>
      </c>
      <c r="Q79" s="30">
        <v>1.4E-2</v>
      </c>
      <c r="R79" s="30">
        <f t="shared" si="0"/>
        <v>100.50399999999999</v>
      </c>
      <c r="S79" s="67">
        <v>85.342458871114999</v>
      </c>
    </row>
    <row r="80" spans="1:19" ht="14.5" customHeight="1" x14ac:dyDescent="0.35">
      <c r="A80" s="46"/>
      <c r="B80" s="48" t="s">
        <v>578</v>
      </c>
      <c r="C80" s="145" t="s">
        <v>9</v>
      </c>
      <c r="D80" s="30">
        <v>42.191000000000003</v>
      </c>
      <c r="E80" s="30">
        <v>16.376999999999999</v>
      </c>
      <c r="F80" s="30">
        <v>6.2930000000000001</v>
      </c>
      <c r="G80" s="30">
        <v>20.78</v>
      </c>
      <c r="H80" s="30">
        <v>0.308</v>
      </c>
      <c r="I80" s="30">
        <v>5.57</v>
      </c>
      <c r="J80" s="30">
        <v>2.1000000000000001E-2</v>
      </c>
      <c r="K80" s="30">
        <v>0</v>
      </c>
      <c r="L80" s="30">
        <v>2.5999999999999999E-2</v>
      </c>
      <c r="M80" s="30">
        <v>0.01</v>
      </c>
      <c r="N80" s="30">
        <v>9.2230000000000008</v>
      </c>
      <c r="O80" s="31" t="s">
        <v>3</v>
      </c>
      <c r="P80" s="31" t="s">
        <v>3</v>
      </c>
      <c r="Q80" s="30">
        <v>1.9E-2</v>
      </c>
      <c r="R80" s="30">
        <f t="shared" si="0"/>
        <v>100.81800000000001</v>
      </c>
      <c r="S80" s="67">
        <v>85.48033267552205</v>
      </c>
    </row>
    <row r="81" spans="1:19" ht="14.5" customHeight="1" x14ac:dyDescent="0.35">
      <c r="A81" s="46"/>
      <c r="B81" s="48" t="s">
        <v>579</v>
      </c>
      <c r="C81" s="145" t="s">
        <v>9</v>
      </c>
      <c r="D81" s="30">
        <v>40.795000000000002</v>
      </c>
      <c r="E81" s="30">
        <v>13.212999999999999</v>
      </c>
      <c r="F81" s="30">
        <v>5.5869999999999997</v>
      </c>
      <c r="G81" s="30">
        <v>21.657</v>
      </c>
      <c r="H81" s="30">
        <v>0.28499999999999998</v>
      </c>
      <c r="I81" s="30">
        <v>3.71</v>
      </c>
      <c r="J81" s="30">
        <v>0.02</v>
      </c>
      <c r="K81" s="30">
        <v>7.0000000000000001E-3</v>
      </c>
      <c r="L81" s="30">
        <v>2.8000000000000001E-2</v>
      </c>
      <c r="M81" s="30">
        <v>1.2999999999999999E-2</v>
      </c>
      <c r="N81" s="30">
        <v>13.663</v>
      </c>
      <c r="O81" s="31" t="s">
        <v>3</v>
      </c>
      <c r="P81" s="31" t="s">
        <v>3</v>
      </c>
      <c r="Q81" s="30">
        <v>1.2999999999999999E-2</v>
      </c>
      <c r="R81" s="30">
        <f t="shared" si="0"/>
        <v>98.991</v>
      </c>
      <c r="S81" s="67">
        <v>87.359384683980963</v>
      </c>
    </row>
    <row r="82" spans="1:19" ht="14.5" customHeight="1" x14ac:dyDescent="0.35">
      <c r="A82" s="46"/>
      <c r="B82" s="48" t="s">
        <v>580</v>
      </c>
      <c r="C82" s="145" t="s">
        <v>9</v>
      </c>
      <c r="D82" s="30">
        <v>41.92</v>
      </c>
      <c r="E82" s="30">
        <v>18.03</v>
      </c>
      <c r="F82" s="30">
        <v>5.9770000000000003</v>
      </c>
      <c r="G82" s="30">
        <v>22.44</v>
      </c>
      <c r="H82" s="30">
        <v>0.28499999999999998</v>
      </c>
      <c r="I82" s="30">
        <v>3.15</v>
      </c>
      <c r="J82" s="30">
        <v>2.3E-2</v>
      </c>
      <c r="K82" s="30">
        <v>0</v>
      </c>
      <c r="L82" s="30">
        <v>3.9E-2</v>
      </c>
      <c r="M82" s="30">
        <v>1.2E-2</v>
      </c>
      <c r="N82" s="30">
        <v>7.6070000000000002</v>
      </c>
      <c r="O82" s="31" t="s">
        <v>3</v>
      </c>
      <c r="P82" s="31" t="s">
        <v>3</v>
      </c>
      <c r="Q82" s="30">
        <v>2.4E-2</v>
      </c>
      <c r="R82" s="30">
        <f t="shared" si="0"/>
        <v>99.507000000000005</v>
      </c>
      <c r="S82" s="67">
        <v>87.002224438104506</v>
      </c>
    </row>
    <row r="83" spans="1:19" ht="14.5" customHeight="1" x14ac:dyDescent="0.35">
      <c r="A83" s="46"/>
      <c r="B83" s="48" t="s">
        <v>581</v>
      </c>
      <c r="C83" s="145" t="s">
        <v>9</v>
      </c>
      <c r="D83" s="30">
        <v>41.710999999999999</v>
      </c>
      <c r="E83" s="30">
        <v>16.832999999999998</v>
      </c>
      <c r="F83" s="30">
        <v>6.4480000000000004</v>
      </c>
      <c r="G83" s="30">
        <v>21.448</v>
      </c>
      <c r="H83" s="30">
        <v>0.317</v>
      </c>
      <c r="I83" s="30">
        <v>3.9279999999999999</v>
      </c>
      <c r="J83" s="30">
        <v>6.0000000000000001E-3</v>
      </c>
      <c r="K83" s="30">
        <v>5.0000000000000001E-3</v>
      </c>
      <c r="L83" s="30">
        <v>7.4999999999999997E-2</v>
      </c>
      <c r="M83" s="30">
        <v>8.0000000000000002E-3</v>
      </c>
      <c r="N83" s="30">
        <v>9.6300000000000008</v>
      </c>
      <c r="O83" s="31" t="s">
        <v>3</v>
      </c>
      <c r="P83" s="31" t="s">
        <v>3</v>
      </c>
      <c r="Q83" s="30">
        <v>2.1999999999999999E-2</v>
      </c>
      <c r="R83" s="30">
        <f t="shared" si="0"/>
        <v>100.43099999999998</v>
      </c>
      <c r="S83" s="67">
        <v>85.570804531884519</v>
      </c>
    </row>
    <row r="84" spans="1:19" ht="14.5" customHeight="1" x14ac:dyDescent="0.35">
      <c r="A84" s="46"/>
      <c r="B84" s="48" t="s">
        <v>582</v>
      </c>
      <c r="C84" s="145" t="s">
        <v>9</v>
      </c>
      <c r="D84" s="30">
        <v>41.457999999999998</v>
      </c>
      <c r="E84" s="30">
        <v>15.397</v>
      </c>
      <c r="F84" s="30">
        <v>6.2329999999999997</v>
      </c>
      <c r="G84" s="30">
        <v>20.907</v>
      </c>
      <c r="H84" s="30">
        <v>0.30599999999999999</v>
      </c>
      <c r="I84" s="30">
        <v>4.8529999999999998</v>
      </c>
      <c r="J84" s="30">
        <v>2.1000000000000001E-2</v>
      </c>
      <c r="K84" s="30">
        <v>0</v>
      </c>
      <c r="L84" s="30">
        <v>1.6E-2</v>
      </c>
      <c r="M84" s="30">
        <v>1.0999999999999999E-2</v>
      </c>
      <c r="N84" s="30">
        <v>10.42</v>
      </c>
      <c r="O84" s="31" t="s">
        <v>3</v>
      </c>
      <c r="P84" s="31" t="s">
        <v>3</v>
      </c>
      <c r="Q84" s="30">
        <v>0.01</v>
      </c>
      <c r="R84" s="30">
        <f t="shared" si="0"/>
        <v>99.631999999999991</v>
      </c>
      <c r="S84" s="67">
        <v>85.673780169860933</v>
      </c>
    </row>
    <row r="85" spans="1:19" ht="14.5" customHeight="1" x14ac:dyDescent="0.35">
      <c r="A85" s="46"/>
      <c r="B85" s="48" t="s">
        <v>583</v>
      </c>
      <c r="C85" s="145" t="s">
        <v>9</v>
      </c>
      <c r="D85" s="30">
        <v>41.738</v>
      </c>
      <c r="E85" s="30">
        <v>15.92</v>
      </c>
      <c r="F85" s="30">
        <v>6.31</v>
      </c>
      <c r="G85" s="30">
        <v>21.27</v>
      </c>
      <c r="H85" s="30">
        <v>0.308</v>
      </c>
      <c r="I85" s="30">
        <v>4.6100000000000003</v>
      </c>
      <c r="J85" s="30">
        <v>1.7999999999999999E-2</v>
      </c>
      <c r="K85" s="30">
        <v>0</v>
      </c>
      <c r="L85" s="30">
        <v>8.1000000000000003E-2</v>
      </c>
      <c r="M85" s="30">
        <v>1.9E-2</v>
      </c>
      <c r="N85" s="30">
        <v>9.5329999999999995</v>
      </c>
      <c r="O85" s="31" t="s">
        <v>3</v>
      </c>
      <c r="P85" s="31" t="s">
        <v>3</v>
      </c>
      <c r="Q85" s="30">
        <v>2.4E-2</v>
      </c>
      <c r="R85" s="30">
        <f t="shared" si="0"/>
        <v>99.831000000000017</v>
      </c>
      <c r="S85" s="67">
        <v>85.734253180499209</v>
      </c>
    </row>
    <row r="86" spans="1:19" ht="14.5" customHeight="1" x14ac:dyDescent="0.35">
      <c r="A86" s="46"/>
      <c r="B86" s="48" t="s">
        <v>584</v>
      </c>
      <c r="C86" s="145" t="s">
        <v>9</v>
      </c>
      <c r="D86" s="30">
        <v>41.369</v>
      </c>
      <c r="E86" s="30">
        <v>15.33</v>
      </c>
      <c r="F86" s="30">
        <v>6.2869999999999999</v>
      </c>
      <c r="G86" s="30">
        <v>20.562999999999999</v>
      </c>
      <c r="H86" s="30">
        <v>0.30499999999999999</v>
      </c>
      <c r="I86" s="30">
        <v>5.1769999999999996</v>
      </c>
      <c r="J86" s="30">
        <v>1.9E-2</v>
      </c>
      <c r="K86" s="30">
        <v>0</v>
      </c>
      <c r="L86" s="30">
        <v>4.3999999999999997E-2</v>
      </c>
      <c r="M86" s="30">
        <v>7.0000000000000001E-3</v>
      </c>
      <c r="N86" s="30">
        <v>10.047000000000001</v>
      </c>
      <c r="O86" s="31" t="s">
        <v>3</v>
      </c>
      <c r="P86" s="31" t="s">
        <v>3</v>
      </c>
      <c r="Q86" s="30">
        <v>2.4E-2</v>
      </c>
      <c r="R86" s="30">
        <f t="shared" si="0"/>
        <v>99.172000000000011</v>
      </c>
      <c r="S86" s="67">
        <v>85.361479298526916</v>
      </c>
    </row>
    <row r="87" spans="1:19" ht="14.5" customHeight="1" x14ac:dyDescent="0.35">
      <c r="A87" s="46"/>
      <c r="B87" s="48" t="s">
        <v>585</v>
      </c>
      <c r="C87" s="145" t="s">
        <v>9</v>
      </c>
      <c r="D87" s="30">
        <v>42.058999999999997</v>
      </c>
      <c r="E87" s="30">
        <v>15.77</v>
      </c>
      <c r="F87" s="30">
        <v>6.2969999999999997</v>
      </c>
      <c r="G87" s="30">
        <v>21</v>
      </c>
      <c r="H87" s="30">
        <v>0.30299999999999999</v>
      </c>
      <c r="I87" s="30">
        <v>5.1669999999999998</v>
      </c>
      <c r="J87" s="30">
        <v>0.10100000000000001</v>
      </c>
      <c r="K87" s="30">
        <v>0</v>
      </c>
      <c r="L87" s="30">
        <v>4.5999999999999999E-2</v>
      </c>
      <c r="M87" s="30">
        <v>0.02</v>
      </c>
      <c r="N87" s="30">
        <v>10.013</v>
      </c>
      <c r="O87" s="31" t="s">
        <v>3</v>
      </c>
      <c r="P87" s="31" t="s">
        <v>3</v>
      </c>
      <c r="Q87" s="30">
        <v>2.4E-2</v>
      </c>
      <c r="R87" s="30">
        <f t="shared" si="0"/>
        <v>100.8</v>
      </c>
      <c r="S87" s="67">
        <v>85.602726079616403</v>
      </c>
    </row>
    <row r="88" spans="1:19" ht="14.5" customHeight="1" x14ac:dyDescent="0.35">
      <c r="A88" s="46"/>
      <c r="B88" s="48" t="s">
        <v>586</v>
      </c>
      <c r="C88" s="145" t="s">
        <v>9</v>
      </c>
      <c r="D88" s="30">
        <v>41.097999999999999</v>
      </c>
      <c r="E88" s="30">
        <v>15.363</v>
      </c>
      <c r="F88" s="30">
        <v>6.1769999999999996</v>
      </c>
      <c r="G88" s="30">
        <v>20.43</v>
      </c>
      <c r="H88" s="30">
        <v>0.29199999999999998</v>
      </c>
      <c r="I88" s="30">
        <v>5.2069999999999999</v>
      </c>
      <c r="J88" s="30">
        <v>3.9E-2</v>
      </c>
      <c r="K88" s="30">
        <v>0</v>
      </c>
      <c r="L88" s="30">
        <v>0.04</v>
      </c>
      <c r="M88" s="30">
        <v>1.2999999999999999E-2</v>
      </c>
      <c r="N88" s="30">
        <v>10.523</v>
      </c>
      <c r="O88" s="31" t="s">
        <v>3</v>
      </c>
      <c r="P88" s="31" t="s">
        <v>3</v>
      </c>
      <c r="Q88" s="30">
        <v>2.5000000000000001E-2</v>
      </c>
      <c r="R88" s="30">
        <f t="shared" si="0"/>
        <v>99.207000000000008</v>
      </c>
      <c r="S88" s="67">
        <v>85.500410466135051</v>
      </c>
    </row>
    <row r="89" spans="1:19" ht="14.5" customHeight="1" x14ac:dyDescent="0.35">
      <c r="A89" s="46"/>
      <c r="B89" s="48" t="s">
        <v>587</v>
      </c>
      <c r="C89" s="145" t="s">
        <v>9</v>
      </c>
      <c r="D89" s="30">
        <v>41.567</v>
      </c>
      <c r="E89" s="30">
        <v>16.297000000000001</v>
      </c>
      <c r="F89" s="30">
        <v>6.2869999999999999</v>
      </c>
      <c r="G89" s="30">
        <v>20.56</v>
      </c>
      <c r="H89" s="30">
        <v>0.29299999999999998</v>
      </c>
      <c r="I89" s="30">
        <v>5.41</v>
      </c>
      <c r="J89" s="30">
        <v>1.2999999999999999E-2</v>
      </c>
      <c r="K89" s="30">
        <v>6.0000000000000001E-3</v>
      </c>
      <c r="L89" s="30">
        <v>5.2999999999999999E-2</v>
      </c>
      <c r="M89" s="30">
        <v>1.7000000000000001E-2</v>
      </c>
      <c r="N89" s="30">
        <v>9.0299999999999994</v>
      </c>
      <c r="O89" s="31" t="s">
        <v>3</v>
      </c>
      <c r="P89" s="31" t="s">
        <v>3</v>
      </c>
      <c r="Q89" s="30">
        <v>1.0999999999999999E-2</v>
      </c>
      <c r="R89" s="30">
        <f t="shared" si="0"/>
        <v>99.544000000000011</v>
      </c>
      <c r="S89" s="67">
        <v>85.359656041096912</v>
      </c>
    </row>
    <row r="90" spans="1:19" ht="14.5" customHeight="1" x14ac:dyDescent="0.35">
      <c r="A90" s="46"/>
      <c r="B90" s="48" t="s">
        <v>588</v>
      </c>
      <c r="C90" s="145" t="s">
        <v>61</v>
      </c>
      <c r="D90" s="30">
        <v>41.719000000000001</v>
      </c>
      <c r="E90" s="30">
        <v>16.606999999999999</v>
      </c>
      <c r="F90" s="30">
        <v>6.5330000000000004</v>
      </c>
      <c r="G90" s="30">
        <v>20.306999999999999</v>
      </c>
      <c r="H90" s="30">
        <v>0.308</v>
      </c>
      <c r="I90" s="30">
        <v>5.7830000000000004</v>
      </c>
      <c r="J90" s="30">
        <v>1.2E-2</v>
      </c>
      <c r="K90" s="30">
        <v>2E-3</v>
      </c>
      <c r="L90" s="30">
        <v>0.13200000000000001</v>
      </c>
      <c r="M90" s="30">
        <v>1.2E-2</v>
      </c>
      <c r="N90" s="30">
        <v>8.5730000000000004</v>
      </c>
      <c r="O90" s="31" t="s">
        <v>3</v>
      </c>
      <c r="P90" s="31" t="s">
        <v>3</v>
      </c>
      <c r="Q90" s="30">
        <v>1.4999999999999999E-2</v>
      </c>
      <c r="R90" s="30">
        <f t="shared" si="0"/>
        <v>100.003</v>
      </c>
      <c r="S90" s="67">
        <v>84.713806295321206</v>
      </c>
    </row>
    <row r="91" spans="1:19" ht="14.5" customHeight="1" x14ac:dyDescent="0.35">
      <c r="A91" s="46"/>
      <c r="B91" s="48" t="s">
        <v>589</v>
      </c>
      <c r="C91" s="145" t="s">
        <v>61</v>
      </c>
      <c r="D91" s="30">
        <v>41.738</v>
      </c>
      <c r="E91" s="30">
        <v>16.63</v>
      </c>
      <c r="F91" s="30">
        <v>6.5069999999999997</v>
      </c>
      <c r="G91" s="30">
        <v>20.34</v>
      </c>
      <c r="H91" s="30">
        <v>0.31900000000000001</v>
      </c>
      <c r="I91" s="30">
        <v>5.81</v>
      </c>
      <c r="J91" s="30">
        <v>2.4E-2</v>
      </c>
      <c r="K91" s="30">
        <v>5.0000000000000001E-3</v>
      </c>
      <c r="L91" s="30">
        <v>0.13500000000000001</v>
      </c>
      <c r="M91" s="30">
        <v>1.2E-2</v>
      </c>
      <c r="N91" s="30">
        <v>8.5830000000000002</v>
      </c>
      <c r="O91" s="31" t="s">
        <v>3</v>
      </c>
      <c r="P91" s="31" t="s">
        <v>3</v>
      </c>
      <c r="Q91" s="30">
        <v>1.9E-2</v>
      </c>
      <c r="R91" s="30">
        <f t="shared" si="0"/>
        <v>100.12200000000001</v>
      </c>
      <c r="S91" s="67">
        <v>84.786330677184736</v>
      </c>
    </row>
    <row r="92" spans="1:19" ht="14.5" customHeight="1" x14ac:dyDescent="0.35">
      <c r="A92" s="46"/>
      <c r="B92" s="48" t="s">
        <v>590</v>
      </c>
      <c r="C92" s="145" t="s">
        <v>9</v>
      </c>
      <c r="D92" s="30">
        <v>42.164000000000001</v>
      </c>
      <c r="E92" s="30">
        <v>16.04</v>
      </c>
      <c r="F92" s="30">
        <v>5.81</v>
      </c>
      <c r="G92" s="30">
        <v>22.327000000000002</v>
      </c>
      <c r="H92" s="30">
        <v>0.29399999999999998</v>
      </c>
      <c r="I92" s="30">
        <v>3.613</v>
      </c>
      <c r="J92" s="30">
        <v>1.2E-2</v>
      </c>
      <c r="K92" s="30">
        <v>0</v>
      </c>
      <c r="L92" s="30">
        <v>1.2E-2</v>
      </c>
      <c r="M92" s="30">
        <v>7.0000000000000001E-3</v>
      </c>
      <c r="N92" s="30">
        <v>10.83</v>
      </c>
      <c r="O92" s="31" t="s">
        <v>3</v>
      </c>
      <c r="P92" s="31" t="s">
        <v>3</v>
      </c>
      <c r="Q92" s="30">
        <v>5.0000000000000001E-3</v>
      </c>
      <c r="R92" s="30">
        <f t="shared" si="0"/>
        <v>101.11399999999999</v>
      </c>
      <c r="S92" s="67">
        <v>87.263332076672839</v>
      </c>
    </row>
    <row r="93" spans="1:19" ht="14.5" customHeight="1" x14ac:dyDescent="0.35">
      <c r="A93" s="46"/>
      <c r="B93" s="48" t="s">
        <v>591</v>
      </c>
      <c r="C93" s="145" t="s">
        <v>9</v>
      </c>
      <c r="D93" s="30">
        <v>41.021999999999998</v>
      </c>
      <c r="E93" s="30">
        <v>13.933</v>
      </c>
      <c r="F93" s="30">
        <v>6.7069999999999999</v>
      </c>
      <c r="G93" s="30">
        <v>19.36</v>
      </c>
      <c r="H93" s="30">
        <v>0.371</v>
      </c>
      <c r="I93" s="30">
        <v>6.1369999999999996</v>
      </c>
      <c r="J93" s="30">
        <v>5.0000000000000001E-3</v>
      </c>
      <c r="K93" s="30">
        <v>0</v>
      </c>
      <c r="L93" s="30">
        <v>9.0999999999999998E-2</v>
      </c>
      <c r="M93" s="30">
        <v>1.4999999999999999E-2</v>
      </c>
      <c r="N93" s="30">
        <v>12.693</v>
      </c>
      <c r="O93" s="31" t="s">
        <v>3</v>
      </c>
      <c r="P93" s="31" t="s">
        <v>3</v>
      </c>
      <c r="Q93" s="30">
        <v>3.5999999999999997E-2</v>
      </c>
      <c r="R93" s="30">
        <f t="shared" si="0"/>
        <v>100.36999999999998</v>
      </c>
      <c r="S93" s="67">
        <v>83.730164200126396</v>
      </c>
    </row>
    <row r="94" spans="1:19" ht="14.5" customHeight="1" x14ac:dyDescent="0.35">
      <c r="A94" s="46"/>
      <c r="B94" s="48" t="s">
        <v>592</v>
      </c>
      <c r="C94" s="145" t="s">
        <v>9</v>
      </c>
      <c r="D94" s="30">
        <v>41.951000000000001</v>
      </c>
      <c r="E94" s="30">
        <v>16.498000000000001</v>
      </c>
      <c r="F94" s="30">
        <v>6.1630000000000003</v>
      </c>
      <c r="G94" s="30">
        <v>21.434999999999999</v>
      </c>
      <c r="H94" s="30">
        <v>0.29799999999999999</v>
      </c>
      <c r="I94" s="30">
        <v>4.3780000000000001</v>
      </c>
      <c r="J94" s="30">
        <v>8.9999999999999993E-3</v>
      </c>
      <c r="K94" s="30">
        <v>0</v>
      </c>
      <c r="L94" s="30">
        <v>6.6000000000000003E-2</v>
      </c>
      <c r="M94" s="30">
        <v>1.4999999999999999E-2</v>
      </c>
      <c r="N94" s="30">
        <v>8.8699999999999992</v>
      </c>
      <c r="O94" s="31" t="s">
        <v>3</v>
      </c>
      <c r="P94" s="31" t="s">
        <v>3</v>
      </c>
      <c r="Q94" s="30">
        <v>2.1999999999999999E-2</v>
      </c>
      <c r="R94" s="30">
        <f t="shared" si="0"/>
        <v>99.705000000000013</v>
      </c>
      <c r="S94" s="67">
        <v>86.112800711377545</v>
      </c>
    </row>
    <row r="95" spans="1:19" ht="14.5" customHeight="1" x14ac:dyDescent="0.35">
      <c r="A95" s="46"/>
      <c r="B95" s="48" t="s">
        <v>593</v>
      </c>
      <c r="C95" s="145" t="s">
        <v>9</v>
      </c>
      <c r="D95" s="30">
        <v>41.956000000000003</v>
      </c>
      <c r="E95" s="30">
        <v>16.382999999999999</v>
      </c>
      <c r="F95" s="30">
        <v>6.2270000000000003</v>
      </c>
      <c r="G95" s="30">
        <v>21.806999999999999</v>
      </c>
      <c r="H95" s="30">
        <v>0.3</v>
      </c>
      <c r="I95" s="30">
        <v>4.17</v>
      </c>
      <c r="J95" s="30">
        <v>6.0000000000000001E-3</v>
      </c>
      <c r="K95" s="30">
        <v>6.0000000000000001E-3</v>
      </c>
      <c r="L95" s="30">
        <v>0.05</v>
      </c>
      <c r="M95" s="30">
        <v>1.2E-2</v>
      </c>
      <c r="N95" s="30">
        <v>9.3930000000000007</v>
      </c>
      <c r="O95" s="31" t="s">
        <v>3</v>
      </c>
      <c r="P95" s="31" t="s">
        <v>3</v>
      </c>
      <c r="Q95" s="30">
        <v>1.2999999999999999E-2</v>
      </c>
      <c r="R95" s="30">
        <f t="shared" si="0"/>
        <v>100.32300000000001</v>
      </c>
      <c r="S95" s="67">
        <v>86.194811525843548</v>
      </c>
    </row>
    <row r="96" spans="1:19" ht="14.5" customHeight="1" x14ac:dyDescent="0.35">
      <c r="A96" s="46"/>
      <c r="B96" s="48" t="s">
        <v>594</v>
      </c>
      <c r="C96" s="145" t="s">
        <v>9</v>
      </c>
      <c r="D96" s="30">
        <v>41.527000000000001</v>
      </c>
      <c r="E96" s="30">
        <v>14.747</v>
      </c>
      <c r="F96" s="30">
        <v>6.35</v>
      </c>
      <c r="G96" s="30">
        <v>20.983000000000001</v>
      </c>
      <c r="H96" s="30">
        <v>0.313</v>
      </c>
      <c r="I96" s="30">
        <v>4.7430000000000003</v>
      </c>
      <c r="J96" s="30">
        <v>1.2999999999999999E-2</v>
      </c>
      <c r="K96" s="30">
        <v>0</v>
      </c>
      <c r="L96" s="30">
        <v>1.7999999999999999E-2</v>
      </c>
      <c r="M96" s="30">
        <v>6.0000000000000001E-3</v>
      </c>
      <c r="N96" s="30">
        <v>11.057</v>
      </c>
      <c r="O96" s="31" t="s">
        <v>3</v>
      </c>
      <c r="P96" s="31" t="s">
        <v>3</v>
      </c>
      <c r="Q96" s="30">
        <v>1.4999999999999999E-2</v>
      </c>
      <c r="R96" s="30">
        <f t="shared" si="0"/>
        <v>99.772000000000006</v>
      </c>
      <c r="S96" s="67">
        <v>85.489076745945667</v>
      </c>
    </row>
    <row r="97" spans="1:19" ht="14.5" customHeight="1" x14ac:dyDescent="0.35">
      <c r="A97" s="46"/>
      <c r="B97" s="48" t="s">
        <v>595</v>
      </c>
      <c r="C97" s="145" t="s">
        <v>9</v>
      </c>
      <c r="D97" s="30">
        <v>41.902999999999999</v>
      </c>
      <c r="E97" s="30">
        <v>15.61</v>
      </c>
      <c r="F97" s="30">
        <v>6.1630000000000003</v>
      </c>
      <c r="G97" s="30">
        <v>21.516999999999999</v>
      </c>
      <c r="H97" s="30">
        <v>0.29499999999999998</v>
      </c>
      <c r="I97" s="30">
        <v>4.33</v>
      </c>
      <c r="J97" s="30">
        <v>0.02</v>
      </c>
      <c r="K97" s="30">
        <v>0</v>
      </c>
      <c r="L97" s="30">
        <v>2.5999999999999999E-2</v>
      </c>
      <c r="M97" s="30">
        <v>0.01</v>
      </c>
      <c r="N97" s="30">
        <v>10.313000000000001</v>
      </c>
      <c r="O97" s="31" t="s">
        <v>3</v>
      </c>
      <c r="P97" s="31" t="s">
        <v>3</v>
      </c>
      <c r="Q97" s="30">
        <v>5.0000000000000001E-3</v>
      </c>
      <c r="R97" s="30">
        <f t="shared" si="0"/>
        <v>100.19199999999999</v>
      </c>
      <c r="S97" s="67">
        <v>86.158398566936214</v>
      </c>
    </row>
    <row r="98" spans="1:19" ht="14.5" customHeight="1" x14ac:dyDescent="0.35">
      <c r="A98" s="46"/>
      <c r="B98" s="48" t="s">
        <v>596</v>
      </c>
      <c r="C98" s="145" t="s">
        <v>9</v>
      </c>
      <c r="D98" s="30">
        <v>41.101999999999997</v>
      </c>
      <c r="E98" s="30">
        <v>14.89</v>
      </c>
      <c r="F98" s="30">
        <v>6.7380000000000004</v>
      </c>
      <c r="G98" s="30">
        <v>20.43</v>
      </c>
      <c r="H98" s="30">
        <v>0.35299999999999998</v>
      </c>
      <c r="I98" s="30">
        <v>4.8979999999999997</v>
      </c>
      <c r="J98" s="30">
        <v>7.0000000000000001E-3</v>
      </c>
      <c r="K98" s="30">
        <v>0</v>
      </c>
      <c r="L98" s="30">
        <v>1.7000000000000001E-2</v>
      </c>
      <c r="M98" s="30">
        <v>8.9999999999999993E-3</v>
      </c>
      <c r="N98" s="30">
        <v>11.143000000000001</v>
      </c>
      <c r="O98" s="31" t="s">
        <v>3</v>
      </c>
      <c r="P98" s="31" t="s">
        <v>3</v>
      </c>
      <c r="Q98" s="30">
        <v>1.4999999999999999E-2</v>
      </c>
      <c r="R98" s="30">
        <f t="shared" si="0"/>
        <v>99.60199999999999</v>
      </c>
      <c r="S98" s="67">
        <v>84.389120410174101</v>
      </c>
    </row>
    <row r="99" spans="1:19" ht="14.5" customHeight="1" x14ac:dyDescent="0.35">
      <c r="A99" s="46"/>
      <c r="B99" s="48" t="s">
        <v>597</v>
      </c>
      <c r="C99" s="145" t="s">
        <v>61</v>
      </c>
      <c r="D99" s="30">
        <v>41.795000000000002</v>
      </c>
      <c r="E99" s="30">
        <v>16.823</v>
      </c>
      <c r="F99" s="30">
        <v>6.0380000000000003</v>
      </c>
      <c r="G99" s="30">
        <v>20.495000000000001</v>
      </c>
      <c r="H99" s="30">
        <v>0.28899999999999998</v>
      </c>
      <c r="I99" s="30">
        <v>5.9550000000000001</v>
      </c>
      <c r="J99" s="30">
        <v>1.2E-2</v>
      </c>
      <c r="K99" s="30">
        <v>1E-3</v>
      </c>
      <c r="L99" s="30">
        <v>6.9000000000000006E-2</v>
      </c>
      <c r="M99" s="30">
        <v>1.2E-2</v>
      </c>
      <c r="N99" s="30">
        <v>9.08</v>
      </c>
      <c r="O99" s="31" t="s">
        <v>3</v>
      </c>
      <c r="P99" s="31" t="s">
        <v>3</v>
      </c>
      <c r="Q99" s="30">
        <v>4.5999999999999999E-2</v>
      </c>
      <c r="R99" s="30">
        <f t="shared" si="0"/>
        <v>100.61500000000002</v>
      </c>
      <c r="S99" s="67">
        <v>85.818998533799075</v>
      </c>
    </row>
    <row r="100" spans="1:19" ht="14.5" customHeight="1" x14ac:dyDescent="0.35">
      <c r="A100" s="46"/>
      <c r="B100" s="48" t="s">
        <v>598</v>
      </c>
      <c r="C100" s="145" t="s">
        <v>9</v>
      </c>
      <c r="D100" s="30">
        <v>42.161999999999999</v>
      </c>
      <c r="E100" s="30">
        <v>14.257999999999999</v>
      </c>
      <c r="F100" s="30">
        <v>6.1849999999999996</v>
      </c>
      <c r="G100" s="30">
        <v>22.503</v>
      </c>
      <c r="H100" s="30">
        <v>0.33</v>
      </c>
      <c r="I100" s="30">
        <v>3.14</v>
      </c>
      <c r="J100" s="30">
        <v>0.28100000000000003</v>
      </c>
      <c r="K100" s="30">
        <v>0</v>
      </c>
      <c r="L100" s="30">
        <v>1.7000000000000001E-2</v>
      </c>
      <c r="M100" s="30">
        <v>8.0000000000000002E-3</v>
      </c>
      <c r="N100" s="30">
        <v>12.574999999999999</v>
      </c>
      <c r="O100" s="31" t="s">
        <v>3</v>
      </c>
      <c r="P100" s="31" t="s">
        <v>3</v>
      </c>
      <c r="Q100" s="30">
        <v>5.0000000000000001E-3</v>
      </c>
      <c r="R100" s="30">
        <f t="shared" si="0"/>
        <v>101.464</v>
      </c>
      <c r="S100" s="67">
        <v>86.642943700566761</v>
      </c>
    </row>
    <row r="101" spans="1:19" ht="14.5" customHeight="1" x14ac:dyDescent="0.35">
      <c r="A101" s="46"/>
      <c r="B101" s="48" t="s">
        <v>599</v>
      </c>
      <c r="C101" s="145" t="s">
        <v>9</v>
      </c>
      <c r="D101" s="30">
        <v>40.889000000000003</v>
      </c>
      <c r="E101" s="30">
        <v>13.962999999999999</v>
      </c>
      <c r="F101" s="30">
        <v>6.3979999999999997</v>
      </c>
      <c r="G101" s="30">
        <v>20.573</v>
      </c>
      <c r="H101" s="30">
        <v>0.32600000000000001</v>
      </c>
      <c r="I101" s="30">
        <v>4.7130000000000001</v>
      </c>
      <c r="J101" s="30">
        <v>1.4E-2</v>
      </c>
      <c r="K101" s="30">
        <v>3.0000000000000001E-3</v>
      </c>
      <c r="L101" s="30">
        <v>4.9000000000000002E-2</v>
      </c>
      <c r="M101" s="30">
        <v>1.4E-2</v>
      </c>
      <c r="N101" s="30">
        <v>11.595000000000001</v>
      </c>
      <c r="O101" s="31" t="s">
        <v>3</v>
      </c>
      <c r="P101" s="31" t="s">
        <v>3</v>
      </c>
      <c r="Q101" s="30">
        <v>1.0999999999999999E-2</v>
      </c>
      <c r="R101" s="30">
        <f t="shared" si="0"/>
        <v>98.547999999999988</v>
      </c>
      <c r="S101" s="67">
        <v>85.147580849862322</v>
      </c>
    </row>
    <row r="102" spans="1:19" ht="14.5" customHeight="1" x14ac:dyDescent="0.35">
      <c r="A102" s="46"/>
      <c r="B102" s="48" t="s">
        <v>600</v>
      </c>
      <c r="C102" s="145" t="s">
        <v>9</v>
      </c>
      <c r="D102" s="30">
        <v>42.076999999999998</v>
      </c>
      <c r="E102" s="30">
        <v>16.058</v>
      </c>
      <c r="F102" s="30">
        <v>6.2329999999999997</v>
      </c>
      <c r="G102" s="30">
        <v>21.06</v>
      </c>
      <c r="H102" s="30">
        <v>0.28699999999999998</v>
      </c>
      <c r="I102" s="30">
        <v>5.1349999999999998</v>
      </c>
      <c r="J102" s="30">
        <v>2.1000000000000001E-2</v>
      </c>
      <c r="K102" s="30">
        <v>3.0000000000000001E-3</v>
      </c>
      <c r="L102" s="30">
        <v>1.4E-2</v>
      </c>
      <c r="M102" s="30">
        <v>1.6E-2</v>
      </c>
      <c r="N102" s="30">
        <v>9.34</v>
      </c>
      <c r="O102" s="31" t="s">
        <v>3</v>
      </c>
      <c r="P102" s="31" t="s">
        <v>3</v>
      </c>
      <c r="Q102" s="30">
        <v>1.0999999999999999E-2</v>
      </c>
      <c r="R102" s="30">
        <f t="shared" si="0"/>
        <v>100.25500000000001</v>
      </c>
      <c r="S102" s="67">
        <v>85.76304180761322</v>
      </c>
    </row>
    <row r="103" spans="1:19" ht="14.5" customHeight="1" x14ac:dyDescent="0.35">
      <c r="A103" s="46"/>
      <c r="B103" s="48" t="s">
        <v>601</v>
      </c>
      <c r="C103" s="145" t="s">
        <v>61</v>
      </c>
      <c r="D103" s="30">
        <v>41.844999999999999</v>
      </c>
      <c r="E103" s="30">
        <v>16.940000000000001</v>
      </c>
      <c r="F103" s="30">
        <v>6.0949999999999998</v>
      </c>
      <c r="G103" s="30">
        <v>20.75</v>
      </c>
      <c r="H103" s="30">
        <v>0.28599999999999998</v>
      </c>
      <c r="I103" s="30">
        <v>5.5129999999999999</v>
      </c>
      <c r="J103" s="30">
        <v>1.0999999999999999E-2</v>
      </c>
      <c r="K103" s="30">
        <v>0</v>
      </c>
      <c r="L103" s="30">
        <v>0.16200000000000001</v>
      </c>
      <c r="M103" s="30">
        <v>1.2E-2</v>
      </c>
      <c r="N103" s="30">
        <v>8.1349999999999998</v>
      </c>
      <c r="O103" s="31" t="s">
        <v>3</v>
      </c>
      <c r="P103" s="31" t="s">
        <v>3</v>
      </c>
      <c r="Q103" s="30">
        <v>1.4999999999999999E-2</v>
      </c>
      <c r="R103" s="30">
        <f t="shared" si="0"/>
        <v>99.76400000000001</v>
      </c>
      <c r="S103" s="67">
        <v>85.855097217647298</v>
      </c>
    </row>
    <row r="104" spans="1:19" ht="14.5" customHeight="1" x14ac:dyDescent="0.35">
      <c r="A104" s="46"/>
      <c r="B104" s="48" t="s">
        <v>602</v>
      </c>
      <c r="C104" s="145" t="s">
        <v>61</v>
      </c>
      <c r="D104" s="30">
        <v>42.398000000000003</v>
      </c>
      <c r="E104" s="30">
        <v>16.303000000000001</v>
      </c>
      <c r="F104" s="30">
        <v>5.9480000000000004</v>
      </c>
      <c r="G104" s="30">
        <v>20.722999999999999</v>
      </c>
      <c r="H104" s="30">
        <v>0.28399999999999997</v>
      </c>
      <c r="I104" s="30">
        <v>5.79</v>
      </c>
      <c r="J104" s="30">
        <v>3.1E-2</v>
      </c>
      <c r="K104" s="30">
        <v>0</v>
      </c>
      <c r="L104" s="30">
        <v>0.13500000000000001</v>
      </c>
      <c r="M104" s="30">
        <v>1.2999999999999999E-2</v>
      </c>
      <c r="N104" s="30">
        <v>8.5879999999999992</v>
      </c>
      <c r="O104" s="31" t="s">
        <v>3</v>
      </c>
      <c r="P104" s="31" t="s">
        <v>3</v>
      </c>
      <c r="Q104" s="30">
        <v>0.03</v>
      </c>
      <c r="R104" s="30">
        <f t="shared" si="0"/>
        <v>100.24300000000002</v>
      </c>
      <c r="S104" s="67">
        <v>86.133449246391095</v>
      </c>
    </row>
    <row r="105" spans="1:19" ht="14.5" customHeight="1" x14ac:dyDescent="0.35">
      <c r="A105" s="46"/>
      <c r="B105" s="48" t="s">
        <v>603</v>
      </c>
      <c r="C105" s="145" t="s">
        <v>9</v>
      </c>
      <c r="D105" s="30">
        <v>42.118000000000002</v>
      </c>
      <c r="E105" s="30">
        <v>15.02</v>
      </c>
      <c r="F105" s="30">
        <v>6.6079999999999997</v>
      </c>
      <c r="G105" s="30">
        <v>20.555</v>
      </c>
      <c r="H105" s="30">
        <v>0.33900000000000002</v>
      </c>
      <c r="I105" s="30">
        <v>5.2130000000000001</v>
      </c>
      <c r="J105" s="30">
        <v>1.7000000000000001E-2</v>
      </c>
      <c r="K105" s="30">
        <v>2E-3</v>
      </c>
      <c r="L105" s="30">
        <v>3.3000000000000002E-2</v>
      </c>
      <c r="M105" s="30">
        <v>1.2E-2</v>
      </c>
      <c r="N105" s="30">
        <v>10.74</v>
      </c>
      <c r="O105" s="31" t="s">
        <v>3</v>
      </c>
      <c r="P105" s="31" t="s">
        <v>3</v>
      </c>
      <c r="Q105" s="30">
        <v>1.4999999999999999E-2</v>
      </c>
      <c r="R105" s="30">
        <f t="shared" si="0"/>
        <v>100.67199999999998</v>
      </c>
      <c r="S105" s="67">
        <v>84.723176616700584</v>
      </c>
    </row>
    <row r="106" spans="1:19" ht="14.5" customHeight="1" x14ac:dyDescent="0.35">
      <c r="A106" s="46"/>
      <c r="B106" s="48" t="s">
        <v>604</v>
      </c>
      <c r="C106" s="145" t="s">
        <v>9</v>
      </c>
      <c r="D106" s="30">
        <v>41.612000000000002</v>
      </c>
      <c r="E106" s="30">
        <v>16.125</v>
      </c>
      <c r="F106" s="30">
        <v>6.27</v>
      </c>
      <c r="G106" s="30">
        <v>21.204999999999998</v>
      </c>
      <c r="H106" s="30">
        <v>0.30299999999999999</v>
      </c>
      <c r="I106" s="30">
        <v>4.8650000000000002</v>
      </c>
      <c r="J106" s="30">
        <v>1.2999999999999999E-2</v>
      </c>
      <c r="K106" s="30">
        <v>0</v>
      </c>
      <c r="L106" s="30">
        <v>6.5000000000000002E-2</v>
      </c>
      <c r="M106" s="30">
        <v>1.4999999999999999E-2</v>
      </c>
      <c r="N106" s="30">
        <v>8.99</v>
      </c>
      <c r="O106" s="31" t="s">
        <v>3</v>
      </c>
      <c r="P106" s="31" t="s">
        <v>3</v>
      </c>
      <c r="Q106" s="30">
        <v>0.02</v>
      </c>
      <c r="R106" s="30">
        <f t="shared" si="0"/>
        <v>99.48299999999999</v>
      </c>
      <c r="S106" s="67">
        <v>85.774550773176401</v>
      </c>
    </row>
    <row r="107" spans="1:19" ht="14.5" customHeight="1" x14ac:dyDescent="0.35">
      <c r="A107" s="50"/>
      <c r="B107" s="79" t="s">
        <v>605</v>
      </c>
      <c r="C107" s="146" t="s">
        <v>61</v>
      </c>
      <c r="D107" s="10">
        <v>40.932000000000002</v>
      </c>
      <c r="E107" s="10">
        <v>16.824999999999999</v>
      </c>
      <c r="F107" s="10">
        <v>6.125</v>
      </c>
      <c r="G107" s="10">
        <v>20.443000000000001</v>
      </c>
      <c r="H107" s="10">
        <v>0.28899999999999998</v>
      </c>
      <c r="I107" s="10">
        <v>5.7229999999999999</v>
      </c>
      <c r="J107" s="10">
        <v>3.9E-2</v>
      </c>
      <c r="K107" s="10">
        <v>2E-3</v>
      </c>
      <c r="L107" s="10">
        <v>0.24399999999999999</v>
      </c>
      <c r="M107" s="10">
        <v>0.01</v>
      </c>
      <c r="N107" s="10">
        <v>8.2379999999999995</v>
      </c>
      <c r="O107" s="11" t="s">
        <v>3</v>
      </c>
      <c r="P107" s="11" t="s">
        <v>3</v>
      </c>
      <c r="Q107" s="10">
        <v>2.7E-2</v>
      </c>
      <c r="R107" s="10">
        <f t="shared" si="0"/>
        <v>98.897000000000006</v>
      </c>
      <c r="S107" s="68">
        <v>85.612738788682805</v>
      </c>
    </row>
    <row r="108" spans="1:19" ht="14.5" customHeight="1" x14ac:dyDescent="0.35">
      <c r="A108" s="23" t="s">
        <v>103</v>
      </c>
      <c r="B108" s="78" t="s">
        <v>606</v>
      </c>
      <c r="C108" s="144" t="s">
        <v>500</v>
      </c>
      <c r="D108" s="21">
        <v>39.799999999999997</v>
      </c>
      <c r="E108" s="21">
        <v>21.4</v>
      </c>
      <c r="F108" s="21">
        <v>16.579999999999998</v>
      </c>
      <c r="G108" s="21">
        <v>10.86</v>
      </c>
      <c r="H108" s="21">
        <v>0.28999999999999998</v>
      </c>
      <c r="I108" s="21">
        <v>9.73</v>
      </c>
      <c r="J108" s="21">
        <v>0.28000000000000003</v>
      </c>
      <c r="K108" s="21" t="s">
        <v>19</v>
      </c>
      <c r="L108" s="21">
        <v>1.01</v>
      </c>
      <c r="M108" s="21" t="s">
        <v>607</v>
      </c>
      <c r="N108" s="21">
        <v>0.06</v>
      </c>
      <c r="O108" s="20" t="s">
        <v>3</v>
      </c>
      <c r="P108" s="20" t="s">
        <v>3</v>
      </c>
      <c r="Q108" s="20" t="s">
        <v>3</v>
      </c>
      <c r="R108" s="21">
        <v>100.11</v>
      </c>
      <c r="S108" s="66">
        <v>53.870200522622227</v>
      </c>
    </row>
    <row r="109" spans="1:19" ht="14.5" customHeight="1" x14ac:dyDescent="0.35">
      <c r="A109" s="46"/>
      <c r="B109" s="48" t="s">
        <v>608</v>
      </c>
      <c r="C109" s="145" t="s">
        <v>525</v>
      </c>
      <c r="D109" s="30">
        <v>42.2</v>
      </c>
      <c r="E109" s="30">
        <v>19.5</v>
      </c>
      <c r="F109" s="30">
        <v>14.49</v>
      </c>
      <c r="G109" s="30">
        <v>9.5399999999999991</v>
      </c>
      <c r="H109" s="30">
        <v>0.31</v>
      </c>
      <c r="I109" s="30">
        <v>10.66</v>
      </c>
      <c r="J109" s="30">
        <v>1.55</v>
      </c>
      <c r="K109" s="30" t="s">
        <v>19</v>
      </c>
      <c r="L109" s="30">
        <v>1.28</v>
      </c>
      <c r="M109" s="30" t="s">
        <v>607</v>
      </c>
      <c r="N109" s="30">
        <v>7.0000000000000007E-2</v>
      </c>
      <c r="O109" s="31" t="s">
        <v>3</v>
      </c>
      <c r="P109" s="31" t="s">
        <v>3</v>
      </c>
      <c r="Q109" s="31" t="s">
        <v>3</v>
      </c>
      <c r="R109" s="30">
        <v>99.7</v>
      </c>
      <c r="S109" s="67">
        <v>53.998043163835398</v>
      </c>
    </row>
    <row r="110" spans="1:19" ht="14.5" customHeight="1" x14ac:dyDescent="0.35">
      <c r="A110" s="46"/>
      <c r="B110" s="48" t="s">
        <v>609</v>
      </c>
      <c r="C110" s="145" t="s">
        <v>525</v>
      </c>
      <c r="D110" s="30">
        <v>41.5</v>
      </c>
      <c r="E110" s="30">
        <v>19.600000000000001</v>
      </c>
      <c r="F110" s="30">
        <v>14.44</v>
      </c>
      <c r="G110" s="30">
        <v>9.6300000000000008</v>
      </c>
      <c r="H110" s="30">
        <v>0.28000000000000003</v>
      </c>
      <c r="I110" s="30">
        <v>10.82</v>
      </c>
      <c r="J110" s="30">
        <v>1.53</v>
      </c>
      <c r="K110" s="30" t="s">
        <v>19</v>
      </c>
      <c r="L110" s="30">
        <v>1.33</v>
      </c>
      <c r="M110" s="30" t="s">
        <v>607</v>
      </c>
      <c r="N110" s="30">
        <v>0.06</v>
      </c>
      <c r="O110" s="31" t="s">
        <v>3</v>
      </c>
      <c r="P110" s="31" t="s">
        <v>3</v>
      </c>
      <c r="Q110" s="31" t="s">
        <v>3</v>
      </c>
      <c r="R110" s="30">
        <v>99.29</v>
      </c>
      <c r="S110" s="67">
        <v>54.316980643287366</v>
      </c>
    </row>
    <row r="111" spans="1:19" ht="14.5" customHeight="1" x14ac:dyDescent="0.35">
      <c r="A111" s="46"/>
      <c r="B111" s="48" t="s">
        <v>92</v>
      </c>
      <c r="C111" s="145" t="s">
        <v>61</v>
      </c>
      <c r="D111" s="30">
        <v>41.6</v>
      </c>
      <c r="E111" s="30">
        <v>16.7</v>
      </c>
      <c r="F111" s="30">
        <v>7.17</v>
      </c>
      <c r="G111" s="30">
        <v>19.93</v>
      </c>
      <c r="H111" s="30">
        <v>0.28000000000000003</v>
      </c>
      <c r="I111" s="30">
        <v>6.06</v>
      </c>
      <c r="J111" s="30">
        <v>0.01</v>
      </c>
      <c r="K111" s="30" t="s">
        <v>19</v>
      </c>
      <c r="L111" s="30">
        <v>0.05</v>
      </c>
      <c r="M111" s="30" t="s">
        <v>607</v>
      </c>
      <c r="N111" s="30">
        <v>7.89</v>
      </c>
      <c r="O111" s="31" t="s">
        <v>3</v>
      </c>
      <c r="P111" s="31" t="s">
        <v>3</v>
      </c>
      <c r="Q111" s="31" t="s">
        <v>3</v>
      </c>
      <c r="R111" s="30">
        <v>99.79</v>
      </c>
      <c r="S111" s="67">
        <v>83.209518853707152</v>
      </c>
    </row>
    <row r="112" spans="1:19" ht="14.5" customHeight="1" x14ac:dyDescent="0.35">
      <c r="A112" s="46"/>
      <c r="B112" s="48" t="s">
        <v>610</v>
      </c>
      <c r="C112" s="145" t="s">
        <v>611</v>
      </c>
      <c r="D112" s="30">
        <v>35.700000000000003</v>
      </c>
      <c r="E112" s="30">
        <v>20.8</v>
      </c>
      <c r="F112" s="30">
        <v>32</v>
      </c>
      <c r="G112" s="30">
        <v>3.87</v>
      </c>
      <c r="H112" s="30">
        <v>6.67</v>
      </c>
      <c r="I112" s="30">
        <v>0.46</v>
      </c>
      <c r="J112" s="30">
        <v>0.02</v>
      </c>
      <c r="K112" s="30" t="s">
        <v>19</v>
      </c>
      <c r="L112" s="30">
        <v>0.02</v>
      </c>
      <c r="M112" s="30" t="s">
        <v>607</v>
      </c>
      <c r="N112" s="30">
        <v>0.06</v>
      </c>
      <c r="O112" s="31" t="s">
        <v>3</v>
      </c>
      <c r="P112" s="31" t="s">
        <v>3</v>
      </c>
      <c r="Q112" s="31" t="s">
        <v>3</v>
      </c>
      <c r="R112" s="30">
        <v>99.7</v>
      </c>
      <c r="S112" s="67">
        <v>17.737238220417126</v>
      </c>
    </row>
    <row r="113" spans="1:19" ht="14.5" customHeight="1" x14ac:dyDescent="0.35">
      <c r="A113" s="46"/>
      <c r="B113" s="48" t="s">
        <v>612</v>
      </c>
      <c r="C113" s="145" t="s">
        <v>500</v>
      </c>
      <c r="D113" s="30">
        <v>40.1</v>
      </c>
      <c r="E113" s="30">
        <v>20.7</v>
      </c>
      <c r="F113" s="30">
        <v>16.920000000000002</v>
      </c>
      <c r="G113" s="30">
        <v>12.42</v>
      </c>
      <c r="H113" s="30">
        <v>0.4</v>
      </c>
      <c r="I113" s="30">
        <v>8.16</v>
      </c>
      <c r="J113" s="30">
        <v>0.21</v>
      </c>
      <c r="K113" s="30" t="s">
        <v>19</v>
      </c>
      <c r="L113" s="30">
        <v>1.1000000000000001</v>
      </c>
      <c r="M113" s="30" t="s">
        <v>607</v>
      </c>
      <c r="N113" s="30">
        <v>0.06</v>
      </c>
      <c r="O113" s="31" t="s">
        <v>3</v>
      </c>
      <c r="P113" s="31" t="s">
        <v>3</v>
      </c>
      <c r="Q113" s="31" t="s">
        <v>3</v>
      </c>
      <c r="R113" s="30">
        <v>100.17</v>
      </c>
      <c r="S113" s="67">
        <v>56.685742380671975</v>
      </c>
    </row>
    <row r="114" spans="1:19" ht="14.5" customHeight="1" x14ac:dyDescent="0.35">
      <c r="A114" s="46"/>
      <c r="B114" s="48" t="s">
        <v>613</v>
      </c>
      <c r="C114" s="145" t="s">
        <v>525</v>
      </c>
      <c r="D114" s="30">
        <v>42.4</v>
      </c>
      <c r="E114" s="30">
        <v>17.600000000000001</v>
      </c>
      <c r="F114" s="30">
        <v>14.72</v>
      </c>
      <c r="G114" s="30">
        <v>10.39</v>
      </c>
      <c r="H114" s="30">
        <v>0.26</v>
      </c>
      <c r="I114" s="30">
        <v>10.69</v>
      </c>
      <c r="J114" s="30">
        <v>1.57</v>
      </c>
      <c r="K114" s="30" t="s">
        <v>19</v>
      </c>
      <c r="L114" s="30">
        <v>1.64</v>
      </c>
      <c r="M114" s="30" t="s">
        <v>607</v>
      </c>
      <c r="N114" s="30">
        <v>0.08</v>
      </c>
      <c r="O114" s="31" t="s">
        <v>3</v>
      </c>
      <c r="P114" s="31" t="s">
        <v>3</v>
      </c>
      <c r="Q114" s="31" t="s">
        <v>3</v>
      </c>
      <c r="R114" s="30">
        <v>99.45</v>
      </c>
      <c r="S114" s="67">
        <v>55.721475289002505</v>
      </c>
    </row>
    <row r="115" spans="1:19" ht="14.5" customHeight="1" x14ac:dyDescent="0.35">
      <c r="A115" s="46"/>
      <c r="B115" s="48" t="s">
        <v>614</v>
      </c>
      <c r="C115" s="145" t="s">
        <v>500</v>
      </c>
      <c r="D115" s="30">
        <v>39.9</v>
      </c>
      <c r="E115" s="30">
        <v>21.1</v>
      </c>
      <c r="F115" s="30">
        <v>16.600000000000001</v>
      </c>
      <c r="G115" s="30">
        <v>11.04</v>
      </c>
      <c r="H115" s="30">
        <v>0.28999999999999998</v>
      </c>
      <c r="I115" s="30">
        <v>9.86</v>
      </c>
      <c r="J115" s="30">
        <v>0.31</v>
      </c>
      <c r="K115" s="30" t="s">
        <v>19</v>
      </c>
      <c r="L115" s="30">
        <v>1</v>
      </c>
      <c r="M115" s="30" t="s">
        <v>607</v>
      </c>
      <c r="N115" s="30">
        <v>0.06</v>
      </c>
      <c r="O115" s="31" t="s">
        <v>3</v>
      </c>
      <c r="P115" s="31" t="s">
        <v>3</v>
      </c>
      <c r="Q115" s="31" t="s">
        <v>3</v>
      </c>
      <c r="R115" s="30">
        <v>100.26</v>
      </c>
      <c r="S115" s="67">
        <v>54.248517990649731</v>
      </c>
    </row>
    <row r="116" spans="1:19" ht="14.5" customHeight="1" x14ac:dyDescent="0.35">
      <c r="A116" s="46"/>
      <c r="B116" s="48" t="s">
        <v>615</v>
      </c>
      <c r="C116" s="145" t="s">
        <v>500</v>
      </c>
      <c r="D116" s="30">
        <v>39.4</v>
      </c>
      <c r="E116" s="30">
        <v>21.4</v>
      </c>
      <c r="F116" s="30">
        <v>16.66</v>
      </c>
      <c r="G116" s="30">
        <v>10.87</v>
      </c>
      <c r="H116" s="30">
        <v>0.28000000000000003</v>
      </c>
      <c r="I116" s="30">
        <v>9.93</v>
      </c>
      <c r="J116" s="30">
        <v>0.32</v>
      </c>
      <c r="K116" s="30" t="s">
        <v>19</v>
      </c>
      <c r="L116" s="30">
        <v>1.01</v>
      </c>
      <c r="M116" s="30" t="s">
        <v>607</v>
      </c>
      <c r="N116" s="30">
        <v>0.06</v>
      </c>
      <c r="O116" s="31" t="s">
        <v>3</v>
      </c>
      <c r="P116" s="31" t="s">
        <v>3</v>
      </c>
      <c r="Q116" s="31" t="s">
        <v>3</v>
      </c>
      <c r="R116" s="30">
        <v>100.03</v>
      </c>
      <c r="S116" s="67">
        <v>53.773441682172532</v>
      </c>
    </row>
    <row r="117" spans="1:19" ht="14.5" customHeight="1" x14ac:dyDescent="0.35">
      <c r="A117" s="46"/>
      <c r="B117" s="48" t="s">
        <v>616</v>
      </c>
      <c r="C117" s="145" t="s">
        <v>617</v>
      </c>
      <c r="D117" s="31" t="s">
        <v>3</v>
      </c>
      <c r="E117" s="31" t="s">
        <v>3</v>
      </c>
      <c r="F117" s="31" t="s">
        <v>3</v>
      </c>
      <c r="G117" s="31" t="s">
        <v>3</v>
      </c>
      <c r="H117" s="31" t="s">
        <v>3</v>
      </c>
      <c r="I117" s="31" t="s">
        <v>3</v>
      </c>
      <c r="J117" s="31" t="s">
        <v>3</v>
      </c>
      <c r="K117" s="31" t="s">
        <v>3</v>
      </c>
      <c r="L117" s="31" t="s">
        <v>3</v>
      </c>
      <c r="M117" s="31" t="s">
        <v>3</v>
      </c>
      <c r="N117" s="31" t="s">
        <v>3</v>
      </c>
      <c r="O117" s="31" t="s">
        <v>3</v>
      </c>
      <c r="P117" s="31" t="s">
        <v>3</v>
      </c>
      <c r="Q117" s="31" t="s">
        <v>3</v>
      </c>
      <c r="R117" s="31" t="s">
        <v>3</v>
      </c>
      <c r="S117" s="67" t="s">
        <v>3</v>
      </c>
    </row>
    <row r="118" spans="1:19" ht="14.5" customHeight="1" x14ac:dyDescent="0.35">
      <c r="A118" s="46"/>
      <c r="B118" s="48" t="s">
        <v>618</v>
      </c>
      <c r="C118" s="145" t="s">
        <v>500</v>
      </c>
      <c r="D118" s="30">
        <v>39.4</v>
      </c>
      <c r="E118" s="30">
        <v>21.1</v>
      </c>
      <c r="F118" s="30">
        <v>18.28</v>
      </c>
      <c r="G118" s="30">
        <v>8.1</v>
      </c>
      <c r="H118" s="30">
        <v>0.42</v>
      </c>
      <c r="I118" s="30">
        <v>11.06</v>
      </c>
      <c r="J118" s="30">
        <v>0.48</v>
      </c>
      <c r="K118" s="30" t="s">
        <v>19</v>
      </c>
      <c r="L118" s="30">
        <v>1.06</v>
      </c>
      <c r="M118" s="30" t="s">
        <v>607</v>
      </c>
      <c r="N118" s="30">
        <v>0.06</v>
      </c>
      <c r="O118" s="31" t="s">
        <v>3</v>
      </c>
      <c r="P118" s="31" t="s">
        <v>3</v>
      </c>
      <c r="Q118" s="31" t="s">
        <v>3</v>
      </c>
      <c r="R118" s="30">
        <v>100.06</v>
      </c>
      <c r="S118" s="67">
        <v>44.134274787683637</v>
      </c>
    </row>
    <row r="119" spans="1:19" ht="14.5" customHeight="1" x14ac:dyDescent="0.35">
      <c r="A119" s="50"/>
      <c r="B119" s="79" t="s">
        <v>95</v>
      </c>
      <c r="C119" s="146" t="s">
        <v>61</v>
      </c>
      <c r="D119" s="10">
        <v>41</v>
      </c>
      <c r="E119" s="10">
        <v>17.7</v>
      </c>
      <c r="F119" s="10">
        <v>6.62</v>
      </c>
      <c r="G119" s="10">
        <v>20.34</v>
      </c>
      <c r="H119" s="10">
        <v>0.17</v>
      </c>
      <c r="I119" s="10">
        <v>5.76</v>
      </c>
      <c r="J119" s="10">
        <v>0.02</v>
      </c>
      <c r="K119" s="10" t="s">
        <v>19</v>
      </c>
      <c r="L119" s="10">
        <v>0.21</v>
      </c>
      <c r="M119" s="10" t="s">
        <v>607</v>
      </c>
      <c r="N119" s="10">
        <v>7.02</v>
      </c>
      <c r="O119" s="11" t="s">
        <v>3</v>
      </c>
      <c r="P119" s="11" t="s">
        <v>3</v>
      </c>
      <c r="Q119" s="11" t="s">
        <v>3</v>
      </c>
      <c r="R119" s="10">
        <v>98.94</v>
      </c>
      <c r="S119" s="68">
        <v>84.562916072363677</v>
      </c>
    </row>
    <row r="120" spans="1:19" ht="14.5" customHeight="1" x14ac:dyDescent="0.35">
      <c r="A120" s="23" t="s">
        <v>142</v>
      </c>
      <c r="B120" s="78" t="s">
        <v>619</v>
      </c>
      <c r="C120" s="144" t="s">
        <v>9</v>
      </c>
      <c r="D120" s="21">
        <v>40.9</v>
      </c>
      <c r="E120" s="21">
        <v>14.7</v>
      </c>
      <c r="F120" s="21">
        <v>21.2</v>
      </c>
      <c r="G120" s="21">
        <v>21.2</v>
      </c>
      <c r="H120" s="21">
        <v>0.28000000000000003</v>
      </c>
      <c r="I120" s="21">
        <v>4.4400000000000004</v>
      </c>
      <c r="J120" s="21">
        <v>0.02</v>
      </c>
      <c r="K120" s="20" t="s">
        <v>3</v>
      </c>
      <c r="L120" s="21">
        <v>0.03</v>
      </c>
      <c r="M120" s="20" t="s">
        <v>3</v>
      </c>
      <c r="N120" s="21">
        <v>11.5</v>
      </c>
      <c r="O120" s="20" t="s">
        <v>3</v>
      </c>
      <c r="P120" s="20" t="s">
        <v>3</v>
      </c>
      <c r="Q120" s="20" t="s">
        <v>3</v>
      </c>
      <c r="R120" s="21">
        <v>114.27</v>
      </c>
      <c r="S120" s="66">
        <v>64.065983058403916</v>
      </c>
    </row>
    <row r="121" spans="1:19" ht="14.5" customHeight="1" x14ac:dyDescent="0.35">
      <c r="A121" s="46"/>
      <c r="B121" s="48" t="s">
        <v>620</v>
      </c>
      <c r="C121" s="145" t="s">
        <v>9</v>
      </c>
      <c r="D121" s="30">
        <v>41.3</v>
      </c>
      <c r="E121" s="30">
        <v>15.2</v>
      </c>
      <c r="F121" s="30">
        <v>6.5</v>
      </c>
      <c r="G121" s="30">
        <v>21.1</v>
      </c>
      <c r="H121" s="30">
        <v>0.32</v>
      </c>
      <c r="I121" s="30">
        <v>4.76</v>
      </c>
      <c r="J121" s="30">
        <v>0.03</v>
      </c>
      <c r="K121" s="31" t="s">
        <v>3</v>
      </c>
      <c r="L121" s="30">
        <v>0.13</v>
      </c>
      <c r="M121" s="31" t="s">
        <v>3</v>
      </c>
      <c r="N121" s="30">
        <v>10.199999999999999</v>
      </c>
      <c r="O121" s="31" t="s">
        <v>3</v>
      </c>
      <c r="P121" s="31" t="s">
        <v>3</v>
      </c>
      <c r="Q121" s="31" t="s">
        <v>3</v>
      </c>
      <c r="R121" s="30">
        <v>99.54</v>
      </c>
      <c r="S121" s="67">
        <v>85.26702981183756</v>
      </c>
    </row>
    <row r="122" spans="1:19" ht="14.5" customHeight="1" x14ac:dyDescent="0.35">
      <c r="A122" s="46"/>
      <c r="B122" s="48" t="s">
        <v>621</v>
      </c>
      <c r="C122" s="145" t="s">
        <v>9</v>
      </c>
      <c r="D122" s="30">
        <v>41.1</v>
      </c>
      <c r="E122" s="30">
        <v>16.3</v>
      </c>
      <c r="F122" s="30">
        <v>6.46</v>
      </c>
      <c r="G122" s="30">
        <v>21.5</v>
      </c>
      <c r="H122" s="30">
        <v>0.28999999999999998</v>
      </c>
      <c r="I122" s="30">
        <v>4.68</v>
      </c>
      <c r="J122" s="30">
        <v>0.02</v>
      </c>
      <c r="K122" s="31" t="s">
        <v>3</v>
      </c>
      <c r="L122" s="30">
        <v>0.01</v>
      </c>
      <c r="M122" s="31" t="s">
        <v>3</v>
      </c>
      <c r="N122" s="30">
        <v>8.01</v>
      </c>
      <c r="O122" s="31" t="s">
        <v>3</v>
      </c>
      <c r="P122" s="31" t="s">
        <v>3</v>
      </c>
      <c r="Q122" s="31" t="s">
        <v>3</v>
      </c>
      <c r="R122" s="30">
        <v>98.37</v>
      </c>
      <c r="S122" s="67">
        <v>85.577744994357701</v>
      </c>
    </row>
    <row r="123" spans="1:19" ht="14.5" customHeight="1" x14ac:dyDescent="0.35">
      <c r="A123" s="46"/>
      <c r="B123" s="48" t="s">
        <v>622</v>
      </c>
      <c r="C123" s="145" t="s">
        <v>120</v>
      </c>
      <c r="D123" s="30">
        <v>42.3</v>
      </c>
      <c r="E123" s="30">
        <v>9.4600000000000009</v>
      </c>
      <c r="F123" s="30">
        <v>7.64</v>
      </c>
      <c r="G123" s="30">
        <v>21.2</v>
      </c>
      <c r="H123" s="30">
        <v>0.33</v>
      </c>
      <c r="I123" s="30">
        <v>5.1100000000000003</v>
      </c>
      <c r="J123" s="30">
        <v>0.01</v>
      </c>
      <c r="K123" s="31" t="s">
        <v>3</v>
      </c>
      <c r="L123" s="30">
        <v>0.06</v>
      </c>
      <c r="M123" s="31" t="s">
        <v>3</v>
      </c>
      <c r="N123" s="30">
        <v>12.8</v>
      </c>
      <c r="O123" s="31" t="s">
        <v>3</v>
      </c>
      <c r="P123" s="31" t="s">
        <v>3</v>
      </c>
      <c r="Q123" s="31" t="s">
        <v>3</v>
      </c>
      <c r="R123" s="30">
        <v>98.91</v>
      </c>
      <c r="S123" s="67">
        <v>83.18551787110782</v>
      </c>
    </row>
    <row r="124" spans="1:19" ht="14.5" customHeight="1" x14ac:dyDescent="0.35">
      <c r="A124" s="46"/>
      <c r="B124" s="48" t="s">
        <v>623</v>
      </c>
      <c r="C124" s="145" t="s">
        <v>525</v>
      </c>
      <c r="D124" s="30">
        <v>40.1</v>
      </c>
      <c r="E124" s="30">
        <v>19.899999999999999</v>
      </c>
      <c r="F124" s="30">
        <v>20.2</v>
      </c>
      <c r="G124" s="30">
        <v>7.19</v>
      </c>
      <c r="H124" s="30">
        <v>0.36</v>
      </c>
      <c r="I124" s="30">
        <v>10.6</v>
      </c>
      <c r="J124" s="30">
        <v>0.38</v>
      </c>
      <c r="K124" s="31" t="s">
        <v>3</v>
      </c>
      <c r="L124" s="30">
        <v>1.44</v>
      </c>
      <c r="M124" s="31" t="s">
        <v>3</v>
      </c>
      <c r="N124" s="30">
        <v>0.02</v>
      </c>
      <c r="O124" s="31" t="s">
        <v>3</v>
      </c>
      <c r="P124" s="31" t="s">
        <v>3</v>
      </c>
      <c r="Q124" s="31" t="s">
        <v>3</v>
      </c>
      <c r="R124" s="30">
        <v>100.19</v>
      </c>
      <c r="S124" s="67">
        <v>38.822908756284001</v>
      </c>
    </row>
    <row r="125" spans="1:19" ht="14.5" customHeight="1" x14ac:dyDescent="0.35">
      <c r="A125" s="46"/>
      <c r="B125" s="48" t="s">
        <v>624</v>
      </c>
      <c r="C125" s="145" t="s">
        <v>61</v>
      </c>
      <c r="D125" s="30">
        <v>41.2</v>
      </c>
      <c r="E125" s="30">
        <v>16.7</v>
      </c>
      <c r="F125" s="30">
        <v>7.38</v>
      </c>
      <c r="G125" s="30">
        <v>20</v>
      </c>
      <c r="H125" s="30">
        <v>0.33</v>
      </c>
      <c r="I125" s="30">
        <v>5.75</v>
      </c>
      <c r="J125" s="30">
        <v>0.02</v>
      </c>
      <c r="K125" s="31" t="s">
        <v>3</v>
      </c>
      <c r="L125" s="30">
        <v>0.05</v>
      </c>
      <c r="M125" s="31" t="s">
        <v>3</v>
      </c>
      <c r="N125" s="30">
        <v>7.71</v>
      </c>
      <c r="O125" s="31" t="s">
        <v>3</v>
      </c>
      <c r="P125" s="31" t="s">
        <v>3</v>
      </c>
      <c r="Q125" s="31" t="s">
        <v>3</v>
      </c>
      <c r="R125" s="30">
        <v>99.14</v>
      </c>
      <c r="S125" s="67">
        <v>82.852190999380767</v>
      </c>
    </row>
    <row r="126" spans="1:19" ht="14.5" customHeight="1" x14ac:dyDescent="0.35">
      <c r="A126" s="46"/>
      <c r="B126" s="48" t="s">
        <v>625</v>
      </c>
      <c r="C126" s="145" t="s">
        <v>120</v>
      </c>
      <c r="D126" s="30">
        <v>42.2</v>
      </c>
      <c r="E126" s="30">
        <v>12.3</v>
      </c>
      <c r="F126" s="30">
        <v>6.52</v>
      </c>
      <c r="G126" s="30">
        <v>21.1</v>
      </c>
      <c r="H126" s="30">
        <v>0.32</v>
      </c>
      <c r="I126" s="30">
        <v>4.68</v>
      </c>
      <c r="J126" s="30">
        <v>0.03</v>
      </c>
      <c r="K126" s="31" t="s">
        <v>3</v>
      </c>
      <c r="L126" s="30">
        <v>0.19</v>
      </c>
      <c r="M126" s="31" t="s">
        <v>3</v>
      </c>
      <c r="N126" s="30">
        <v>11.8</v>
      </c>
      <c r="O126" s="31" t="s">
        <v>3</v>
      </c>
      <c r="P126" s="31" t="s">
        <v>3</v>
      </c>
      <c r="Q126" s="31" t="s">
        <v>3</v>
      </c>
      <c r="R126" s="30">
        <v>99.14</v>
      </c>
      <c r="S126" s="67">
        <v>85.228393892256037</v>
      </c>
    </row>
    <row r="127" spans="1:19" ht="14.5" customHeight="1" x14ac:dyDescent="0.35">
      <c r="A127" s="46"/>
      <c r="B127" s="48" t="s">
        <v>626</v>
      </c>
      <c r="C127" s="145" t="s">
        <v>525</v>
      </c>
      <c r="D127" s="30">
        <v>42.1</v>
      </c>
      <c r="E127" s="30">
        <v>21.7</v>
      </c>
      <c r="F127" s="30">
        <v>15.5</v>
      </c>
      <c r="G127" s="30">
        <v>16.600000000000001</v>
      </c>
      <c r="H127" s="30">
        <v>0.34</v>
      </c>
      <c r="I127" s="30">
        <v>3.03</v>
      </c>
      <c r="J127" s="30">
        <v>0.33</v>
      </c>
      <c r="K127" s="31" t="s">
        <v>3</v>
      </c>
      <c r="L127" s="30">
        <v>0.44</v>
      </c>
      <c r="M127" s="31" t="s">
        <v>3</v>
      </c>
      <c r="N127" s="30">
        <v>7.0000000000000007E-2</v>
      </c>
      <c r="O127" s="31" t="s">
        <v>3</v>
      </c>
      <c r="P127" s="31" t="s">
        <v>3</v>
      </c>
      <c r="Q127" s="31" t="s">
        <v>3</v>
      </c>
      <c r="R127" s="30">
        <v>100.11</v>
      </c>
      <c r="S127" s="67">
        <v>65.628714178808835</v>
      </c>
    </row>
    <row r="128" spans="1:19" ht="14.5" customHeight="1" x14ac:dyDescent="0.35">
      <c r="A128" s="46"/>
      <c r="B128" s="48" t="s">
        <v>627</v>
      </c>
      <c r="C128" s="145" t="s">
        <v>9</v>
      </c>
      <c r="D128" s="30">
        <v>42</v>
      </c>
      <c r="E128" s="30">
        <v>17.2</v>
      </c>
      <c r="F128" s="30">
        <v>6.06</v>
      </c>
      <c r="G128" s="30">
        <v>22.2</v>
      </c>
      <c r="H128" s="30">
        <v>0.28000000000000003</v>
      </c>
      <c r="I128" s="30">
        <v>3.73</v>
      </c>
      <c r="J128" s="30">
        <v>0.01</v>
      </c>
      <c r="K128" s="31" t="s">
        <v>3</v>
      </c>
      <c r="L128" s="30">
        <v>0.06</v>
      </c>
      <c r="M128" s="31" t="s">
        <v>3</v>
      </c>
      <c r="N128" s="30">
        <v>8.3699999999999992</v>
      </c>
      <c r="O128" s="31" t="s">
        <v>3</v>
      </c>
      <c r="P128" s="31" t="s">
        <v>3</v>
      </c>
      <c r="Q128" s="31" t="s">
        <v>3</v>
      </c>
      <c r="R128" s="30">
        <v>99.91</v>
      </c>
      <c r="S128" s="67">
        <v>86.722144655975583</v>
      </c>
    </row>
    <row r="129" spans="1:19" ht="14.5" customHeight="1" x14ac:dyDescent="0.35">
      <c r="A129" s="46"/>
      <c r="B129" s="48" t="s">
        <v>628</v>
      </c>
      <c r="C129" s="145" t="s">
        <v>9</v>
      </c>
      <c r="D129" s="30">
        <v>41.5</v>
      </c>
      <c r="E129" s="30">
        <v>16.2</v>
      </c>
      <c r="F129" s="30">
        <v>6.38</v>
      </c>
      <c r="G129" s="30">
        <v>21.5</v>
      </c>
      <c r="H129" s="30">
        <v>0.32</v>
      </c>
      <c r="I129" s="30">
        <v>4.3899999999999997</v>
      </c>
      <c r="J129" s="30">
        <v>0.03</v>
      </c>
      <c r="K129" s="31" t="s">
        <v>3</v>
      </c>
      <c r="L129" s="30">
        <v>0.06</v>
      </c>
      <c r="M129" s="31" t="s">
        <v>3</v>
      </c>
      <c r="N129" s="30">
        <v>9.0299999999999994</v>
      </c>
      <c r="O129" s="31" t="s">
        <v>3</v>
      </c>
      <c r="P129" s="31" t="s">
        <v>3</v>
      </c>
      <c r="Q129" s="31" t="s">
        <v>3</v>
      </c>
      <c r="R129" s="30">
        <v>99.41</v>
      </c>
      <c r="S129" s="67">
        <v>85.73086355485826</v>
      </c>
    </row>
    <row r="130" spans="1:19" ht="14.5" customHeight="1" x14ac:dyDescent="0.35">
      <c r="A130" s="50"/>
      <c r="B130" s="79" t="s">
        <v>629</v>
      </c>
      <c r="C130" s="146" t="s">
        <v>9</v>
      </c>
      <c r="D130" s="10">
        <v>40.5</v>
      </c>
      <c r="E130" s="10">
        <v>13.9</v>
      </c>
      <c r="F130" s="10">
        <v>6.52</v>
      </c>
      <c r="G130" s="10">
        <v>19.899999999999999</v>
      </c>
      <c r="H130" s="10">
        <v>0.32</v>
      </c>
      <c r="I130" s="10">
        <v>5.91</v>
      </c>
      <c r="J130" s="10">
        <v>0.02</v>
      </c>
      <c r="K130" s="11" t="s">
        <v>3</v>
      </c>
      <c r="L130" s="10">
        <v>0.16</v>
      </c>
      <c r="M130" s="11" t="s">
        <v>3</v>
      </c>
      <c r="N130" s="10">
        <v>11.2</v>
      </c>
      <c r="O130" s="11" t="s">
        <v>3</v>
      </c>
      <c r="P130" s="11" t="s">
        <v>3</v>
      </c>
      <c r="Q130" s="11" t="s">
        <v>3</v>
      </c>
      <c r="R130" s="10">
        <v>98.43</v>
      </c>
      <c r="S130" s="68">
        <v>84.475924495929576</v>
      </c>
    </row>
    <row r="131" spans="1:19" ht="14.5" customHeight="1" x14ac:dyDescent="0.35">
      <c r="A131" s="23" t="s">
        <v>146</v>
      </c>
      <c r="B131" s="78" t="s">
        <v>630</v>
      </c>
      <c r="C131" s="144" t="s">
        <v>500</v>
      </c>
      <c r="D131" s="21">
        <v>41.34</v>
      </c>
      <c r="E131" s="21">
        <v>23.183</v>
      </c>
      <c r="F131" s="21">
        <v>12.755000000000001</v>
      </c>
      <c r="G131" s="21">
        <v>17.405000000000001</v>
      </c>
      <c r="H131" s="21">
        <v>0.29499999999999998</v>
      </c>
      <c r="I131" s="21">
        <v>4.8129999999999997</v>
      </c>
      <c r="J131" s="21">
        <v>0.10299999999999999</v>
      </c>
      <c r="K131" s="21">
        <v>0</v>
      </c>
      <c r="L131" s="21">
        <v>0.40200000000000002</v>
      </c>
      <c r="M131" s="21">
        <v>8.9999999999999993E-3</v>
      </c>
      <c r="N131" s="21">
        <v>0.214</v>
      </c>
      <c r="O131" s="20" t="s">
        <v>3</v>
      </c>
      <c r="P131" s="20" t="s">
        <v>3</v>
      </c>
      <c r="Q131" s="21">
        <v>5.6000000000000001E-2</v>
      </c>
      <c r="R131" s="21">
        <f t="shared" ref="R131:R143" si="1">SUM(D131:Q131)</f>
        <v>100.57499999999999</v>
      </c>
      <c r="S131" s="66">
        <v>70.869683548581008</v>
      </c>
    </row>
    <row r="132" spans="1:19" ht="14.5" customHeight="1" x14ac:dyDescent="0.35">
      <c r="A132" s="46"/>
      <c r="B132" s="48" t="s">
        <v>631</v>
      </c>
      <c r="C132" s="145" t="s">
        <v>500</v>
      </c>
      <c r="D132" s="30">
        <v>39.345999999999997</v>
      </c>
      <c r="E132" s="30">
        <v>22.486999999999998</v>
      </c>
      <c r="F132" s="30">
        <v>16.04</v>
      </c>
      <c r="G132" s="30">
        <v>8.4369999999999994</v>
      </c>
      <c r="H132" s="30">
        <v>0.25900000000000001</v>
      </c>
      <c r="I132" s="30">
        <v>12.787000000000001</v>
      </c>
      <c r="J132" s="30">
        <v>0.19</v>
      </c>
      <c r="K132" s="30">
        <v>0</v>
      </c>
      <c r="L132" s="30">
        <v>0.53700000000000003</v>
      </c>
      <c r="M132" s="30">
        <v>0</v>
      </c>
      <c r="N132" s="30">
        <v>3.7999999999999999E-2</v>
      </c>
      <c r="O132" s="31" t="s">
        <v>3</v>
      </c>
      <c r="P132" s="31" t="s">
        <v>3</v>
      </c>
      <c r="Q132" s="30">
        <v>2.9000000000000001E-2</v>
      </c>
      <c r="R132" s="30">
        <f t="shared" si="1"/>
        <v>100.14999999999999</v>
      </c>
      <c r="S132" s="67">
        <v>48.394810214141188</v>
      </c>
    </row>
    <row r="133" spans="1:19" ht="14.5" customHeight="1" x14ac:dyDescent="0.35">
      <c r="A133" s="46"/>
      <c r="B133" s="48" t="s">
        <v>632</v>
      </c>
      <c r="C133" s="145" t="s">
        <v>500</v>
      </c>
      <c r="D133" s="30">
        <v>39.997999999999998</v>
      </c>
      <c r="E133" s="30">
        <v>22.542999999999999</v>
      </c>
      <c r="F133" s="30">
        <v>13.63</v>
      </c>
      <c r="G133" s="30">
        <v>10.077999999999999</v>
      </c>
      <c r="H133" s="30">
        <v>0.27100000000000002</v>
      </c>
      <c r="I133" s="30">
        <v>12.733000000000001</v>
      </c>
      <c r="J133" s="30">
        <v>0.313</v>
      </c>
      <c r="K133" s="30">
        <v>0</v>
      </c>
      <c r="L133" s="30">
        <v>0.90600000000000003</v>
      </c>
      <c r="M133" s="30">
        <v>8.9999999999999993E-3</v>
      </c>
      <c r="N133" s="30">
        <v>3.3000000000000002E-2</v>
      </c>
      <c r="O133" s="31" t="s">
        <v>3</v>
      </c>
      <c r="P133" s="31" t="s">
        <v>3</v>
      </c>
      <c r="Q133" s="30">
        <v>7.5999999999999998E-2</v>
      </c>
      <c r="R133" s="30">
        <f t="shared" si="1"/>
        <v>100.59</v>
      </c>
      <c r="S133" s="67">
        <v>56.864151868868795</v>
      </c>
    </row>
    <row r="134" spans="1:19" ht="14.5" customHeight="1" x14ac:dyDescent="0.35">
      <c r="A134" s="46"/>
      <c r="B134" s="48" t="s">
        <v>633</v>
      </c>
      <c r="C134" s="145" t="s">
        <v>500</v>
      </c>
      <c r="D134" s="30">
        <v>40.343000000000004</v>
      </c>
      <c r="E134" s="30">
        <v>22.34</v>
      </c>
      <c r="F134" s="30">
        <v>13.398</v>
      </c>
      <c r="G134" s="30">
        <v>10.105</v>
      </c>
      <c r="H134" s="30">
        <v>0.25900000000000001</v>
      </c>
      <c r="I134" s="30">
        <v>12.868</v>
      </c>
      <c r="J134" s="30">
        <v>0.28399999999999997</v>
      </c>
      <c r="K134" s="30">
        <v>3.0000000000000001E-3</v>
      </c>
      <c r="L134" s="30">
        <v>0.9</v>
      </c>
      <c r="M134" s="30">
        <v>3.0000000000000001E-3</v>
      </c>
      <c r="N134" s="30">
        <v>2.7E-2</v>
      </c>
      <c r="O134" s="31" t="s">
        <v>3</v>
      </c>
      <c r="P134" s="31" t="s">
        <v>3</v>
      </c>
      <c r="Q134" s="30">
        <v>7.2999999999999995E-2</v>
      </c>
      <c r="R134" s="30">
        <f t="shared" si="1"/>
        <v>100.60300000000001</v>
      </c>
      <c r="S134" s="67">
        <v>57.350207484907095</v>
      </c>
    </row>
    <row r="135" spans="1:19" ht="14.5" customHeight="1" x14ac:dyDescent="0.35">
      <c r="A135" s="46"/>
      <c r="B135" s="48" t="s">
        <v>634</v>
      </c>
      <c r="C135" s="145" t="s">
        <v>500</v>
      </c>
      <c r="D135" s="30">
        <v>39.276000000000003</v>
      </c>
      <c r="E135" s="30">
        <v>20.827999999999999</v>
      </c>
      <c r="F135" s="30">
        <v>19.623000000000001</v>
      </c>
      <c r="G135" s="30">
        <v>8.82</v>
      </c>
      <c r="H135" s="30">
        <v>0.40600000000000003</v>
      </c>
      <c r="I135" s="30">
        <v>9.6679999999999993</v>
      </c>
      <c r="J135" s="30">
        <v>0.28899999999999998</v>
      </c>
      <c r="K135" s="30">
        <v>4.0000000000000001E-3</v>
      </c>
      <c r="L135" s="30">
        <v>1.0409999999999999</v>
      </c>
      <c r="M135" s="30">
        <v>0</v>
      </c>
      <c r="N135" s="30">
        <v>3.4000000000000002E-2</v>
      </c>
      <c r="O135" s="31" t="s">
        <v>3</v>
      </c>
      <c r="P135" s="31" t="s">
        <v>3</v>
      </c>
      <c r="Q135" s="30">
        <v>9.6000000000000002E-2</v>
      </c>
      <c r="R135" s="30">
        <f t="shared" si="1"/>
        <v>100.08500000000002</v>
      </c>
      <c r="S135" s="67">
        <v>44.486231505136558</v>
      </c>
    </row>
    <row r="136" spans="1:19" ht="14.5" customHeight="1" x14ac:dyDescent="0.35">
      <c r="A136" s="46"/>
      <c r="B136" s="48" t="s">
        <v>635</v>
      </c>
      <c r="C136" s="145" t="s">
        <v>500</v>
      </c>
      <c r="D136" s="30">
        <v>39.475999999999999</v>
      </c>
      <c r="E136" s="30">
        <v>21.29</v>
      </c>
      <c r="F136" s="30">
        <v>19.898</v>
      </c>
      <c r="G136" s="30">
        <v>8.85</v>
      </c>
      <c r="H136" s="30">
        <v>0.42899999999999999</v>
      </c>
      <c r="I136" s="30">
        <v>9.2799999999999994</v>
      </c>
      <c r="J136" s="30">
        <v>0.216</v>
      </c>
      <c r="K136" s="30">
        <v>0</v>
      </c>
      <c r="L136" s="30">
        <v>0.83199999999999996</v>
      </c>
      <c r="M136" s="30">
        <v>4.0000000000000001E-3</v>
      </c>
      <c r="N136" s="30">
        <v>4.1000000000000002E-2</v>
      </c>
      <c r="O136" s="31" t="s">
        <v>3</v>
      </c>
      <c r="P136" s="31" t="s">
        <v>3</v>
      </c>
      <c r="Q136" s="30">
        <v>7.8E-2</v>
      </c>
      <c r="R136" s="30">
        <f t="shared" si="1"/>
        <v>100.39399999999999</v>
      </c>
      <c r="S136" s="67">
        <v>44.226551002638196</v>
      </c>
    </row>
    <row r="137" spans="1:19" ht="14.5" customHeight="1" x14ac:dyDescent="0.35">
      <c r="A137" s="46"/>
      <c r="B137" s="48" t="s">
        <v>636</v>
      </c>
      <c r="C137" s="145" t="s">
        <v>500</v>
      </c>
      <c r="D137" s="30">
        <v>39.500999999999998</v>
      </c>
      <c r="E137" s="30">
        <v>22.263000000000002</v>
      </c>
      <c r="F137" s="30">
        <v>19.193000000000001</v>
      </c>
      <c r="G137" s="30">
        <v>9.58</v>
      </c>
      <c r="H137" s="30">
        <v>0.38100000000000001</v>
      </c>
      <c r="I137" s="30">
        <v>8.8249999999999993</v>
      </c>
      <c r="J137" s="30">
        <v>0.20399999999999999</v>
      </c>
      <c r="K137" s="30">
        <v>3.0000000000000001E-3</v>
      </c>
      <c r="L137" s="30">
        <v>0.59799999999999998</v>
      </c>
      <c r="M137" s="30">
        <v>2E-3</v>
      </c>
      <c r="N137" s="30">
        <v>3.4000000000000002E-2</v>
      </c>
      <c r="O137" s="31" t="s">
        <v>3</v>
      </c>
      <c r="P137" s="31" t="s">
        <v>3</v>
      </c>
      <c r="Q137" s="30">
        <v>1.7999999999999999E-2</v>
      </c>
      <c r="R137" s="30">
        <f t="shared" si="1"/>
        <v>100.60199999999999</v>
      </c>
      <c r="S137" s="67">
        <v>47.087329061023283</v>
      </c>
    </row>
    <row r="138" spans="1:19" ht="14.5" customHeight="1" x14ac:dyDescent="0.35">
      <c r="A138" s="50"/>
      <c r="B138" s="79" t="s">
        <v>637</v>
      </c>
      <c r="C138" s="146" t="s">
        <v>500</v>
      </c>
      <c r="D138" s="10">
        <v>40.04</v>
      </c>
      <c r="E138" s="10">
        <v>22.26</v>
      </c>
      <c r="F138" s="10">
        <v>19.78</v>
      </c>
      <c r="G138" s="10">
        <v>9.1</v>
      </c>
      <c r="H138" s="10">
        <v>0.373</v>
      </c>
      <c r="I138" s="10">
        <v>8.93</v>
      </c>
      <c r="J138" s="10">
        <v>0.14199999999999999</v>
      </c>
      <c r="K138" s="10">
        <v>0</v>
      </c>
      <c r="L138" s="10">
        <v>0.41</v>
      </c>
      <c r="M138" s="10">
        <v>6.0000000000000001E-3</v>
      </c>
      <c r="N138" s="10">
        <v>1.7000000000000001E-2</v>
      </c>
      <c r="O138" s="11" t="s">
        <v>3</v>
      </c>
      <c r="P138" s="11" t="s">
        <v>3</v>
      </c>
      <c r="Q138" s="10">
        <v>2.5000000000000001E-2</v>
      </c>
      <c r="R138" s="10">
        <f t="shared" si="1"/>
        <v>101.083</v>
      </c>
      <c r="S138" s="68">
        <v>45.061955148593789</v>
      </c>
    </row>
    <row r="139" spans="1:19" ht="14.5" customHeight="1" x14ac:dyDescent="0.35">
      <c r="A139" s="23" t="s">
        <v>166</v>
      </c>
      <c r="B139" s="78" t="s">
        <v>638</v>
      </c>
      <c r="C139" s="144" t="s">
        <v>120</v>
      </c>
      <c r="D139" s="21">
        <v>42.984999999999999</v>
      </c>
      <c r="E139" s="21">
        <v>13.395</v>
      </c>
      <c r="F139" s="21">
        <v>7.01</v>
      </c>
      <c r="G139" s="21">
        <v>23.274999999999999</v>
      </c>
      <c r="H139" s="21">
        <v>0.34450000000000003</v>
      </c>
      <c r="I139" s="21">
        <v>3.2650000000000001</v>
      </c>
      <c r="J139" s="21">
        <v>4.4999999999999998E-2</v>
      </c>
      <c r="K139" s="21">
        <v>4.0000000000000001E-3</v>
      </c>
      <c r="L139" s="21">
        <v>2.6666666666666668E-2</v>
      </c>
      <c r="M139" s="21">
        <v>8.9999999999999993E-3</v>
      </c>
      <c r="N139" s="21">
        <v>9.0649999999999995</v>
      </c>
      <c r="O139" s="20" t="s">
        <v>3</v>
      </c>
      <c r="P139" s="21">
        <v>4.3499999999999997E-2</v>
      </c>
      <c r="Q139" s="21">
        <v>2.0999999999999998E-2</v>
      </c>
      <c r="R139" s="21">
        <f t="shared" si="1"/>
        <v>99.48866666666666</v>
      </c>
      <c r="S139" s="66">
        <v>85.548327095946718</v>
      </c>
    </row>
    <row r="140" spans="1:19" ht="14.5" customHeight="1" x14ac:dyDescent="0.35">
      <c r="A140" s="46"/>
      <c r="B140" s="48" t="s">
        <v>639</v>
      </c>
      <c r="C140" s="145" t="s">
        <v>120</v>
      </c>
      <c r="D140" s="30">
        <v>42.634999999999998</v>
      </c>
      <c r="E140" s="30">
        <v>11.185</v>
      </c>
      <c r="F140" s="30">
        <v>6.44</v>
      </c>
      <c r="G140" s="30">
        <v>23.6</v>
      </c>
      <c r="H140" s="30">
        <v>0.3135</v>
      </c>
      <c r="I140" s="30">
        <v>2.5099999999999998</v>
      </c>
      <c r="J140" s="30">
        <v>1.95E-2</v>
      </c>
      <c r="K140" s="30">
        <v>9.4999999999999998E-3</v>
      </c>
      <c r="L140" s="30">
        <v>4.0999999999999995E-2</v>
      </c>
      <c r="M140" s="30">
        <v>1.55E-2</v>
      </c>
      <c r="N140" s="30">
        <v>13.81</v>
      </c>
      <c r="O140" s="31" t="s">
        <v>3</v>
      </c>
      <c r="P140" s="30">
        <v>6.25E-2</v>
      </c>
      <c r="Q140" s="30">
        <v>0</v>
      </c>
      <c r="R140" s="30">
        <f t="shared" si="1"/>
        <v>100.64150000000001</v>
      </c>
      <c r="S140" s="67">
        <v>86.726009517223886</v>
      </c>
    </row>
    <row r="141" spans="1:19" ht="14.5" customHeight="1" x14ac:dyDescent="0.35">
      <c r="A141" s="46"/>
      <c r="B141" s="48" t="s">
        <v>640</v>
      </c>
      <c r="C141" s="145" t="s">
        <v>120</v>
      </c>
      <c r="D141" s="30">
        <v>42.475000000000001</v>
      </c>
      <c r="E141" s="30">
        <v>14.525</v>
      </c>
      <c r="F141" s="30">
        <v>7.16</v>
      </c>
      <c r="G141" s="30">
        <v>23.774999999999999</v>
      </c>
      <c r="H141" s="30">
        <v>0.36249999999999999</v>
      </c>
      <c r="I141" s="30">
        <v>2.395</v>
      </c>
      <c r="J141" s="30">
        <v>0.11649999999999999</v>
      </c>
      <c r="K141" s="30">
        <v>0</v>
      </c>
      <c r="L141" s="30">
        <v>0</v>
      </c>
      <c r="M141" s="30">
        <v>1.35E-2</v>
      </c>
      <c r="N141" s="30">
        <v>8.36</v>
      </c>
      <c r="O141" s="31" t="s">
        <v>3</v>
      </c>
      <c r="P141" s="30">
        <v>4.9500000000000002E-2</v>
      </c>
      <c r="Q141" s="30">
        <v>2.3E-2</v>
      </c>
      <c r="R141" s="30">
        <f t="shared" si="1"/>
        <v>99.254999999999981</v>
      </c>
      <c r="S141" s="67">
        <v>85.549347093141236</v>
      </c>
    </row>
    <row r="142" spans="1:19" ht="14.5" customHeight="1" x14ac:dyDescent="0.35">
      <c r="A142" s="46"/>
      <c r="B142" s="48" t="s">
        <v>641</v>
      </c>
      <c r="C142" s="145" t="s">
        <v>120</v>
      </c>
      <c r="D142" s="31">
        <v>42.53</v>
      </c>
      <c r="E142" s="31">
        <v>14.96</v>
      </c>
      <c r="F142" s="31">
        <v>7.1950000000000003</v>
      </c>
      <c r="G142" s="31">
        <v>23.45</v>
      </c>
      <c r="H142" s="31">
        <v>0.34899999999999998</v>
      </c>
      <c r="I142" s="31">
        <v>2.2650000000000001</v>
      </c>
      <c r="J142" s="31">
        <v>8.8499999999999995E-2</v>
      </c>
      <c r="K142" s="31">
        <v>4.0000000000000001E-3</v>
      </c>
      <c r="L142" s="31">
        <v>0</v>
      </c>
      <c r="M142" s="31" t="s">
        <v>3</v>
      </c>
      <c r="N142" s="31">
        <v>8.15</v>
      </c>
      <c r="O142" s="31" t="s">
        <v>3</v>
      </c>
      <c r="P142" s="31" t="s">
        <v>3</v>
      </c>
      <c r="Q142" s="31">
        <v>7.4999999999999997E-3</v>
      </c>
      <c r="R142" s="30">
        <f t="shared" si="1"/>
        <v>98.999000000000009</v>
      </c>
      <c r="S142" s="67">
        <v>85.317374917778196</v>
      </c>
    </row>
    <row r="143" spans="1:19" ht="14.5" customHeight="1" x14ac:dyDescent="0.35">
      <c r="A143" s="50"/>
      <c r="B143" s="79" t="s">
        <v>642</v>
      </c>
      <c r="C143" s="146" t="s">
        <v>9</v>
      </c>
      <c r="D143" s="10">
        <v>41.093000000000004</v>
      </c>
      <c r="E143" s="10">
        <v>15.193</v>
      </c>
      <c r="F143" s="10">
        <v>6.44</v>
      </c>
      <c r="G143" s="10">
        <v>21.867999999999999</v>
      </c>
      <c r="H143" s="10">
        <v>0.36</v>
      </c>
      <c r="I143" s="10">
        <v>3.3279999999999998</v>
      </c>
      <c r="J143" s="10">
        <v>1.4E-2</v>
      </c>
      <c r="K143" s="10">
        <v>3.0000000000000001E-3</v>
      </c>
      <c r="L143" s="10">
        <v>6.0000000000000001E-3</v>
      </c>
      <c r="M143" s="10">
        <v>4.0000000000000001E-3</v>
      </c>
      <c r="N143" s="10">
        <v>11.15</v>
      </c>
      <c r="O143" s="11" t="s">
        <v>3</v>
      </c>
      <c r="P143" s="10">
        <v>6.4000000000000001E-2</v>
      </c>
      <c r="Q143" s="10">
        <v>0.02</v>
      </c>
      <c r="R143" s="10">
        <f t="shared" si="1"/>
        <v>99.542999999999992</v>
      </c>
      <c r="S143" s="68">
        <v>85.823716407033231</v>
      </c>
    </row>
    <row r="144" spans="1:19" ht="14.5" customHeight="1" x14ac:dyDescent="0.35">
      <c r="A144" s="23" t="s">
        <v>205</v>
      </c>
      <c r="B144" s="78" t="s">
        <v>643</v>
      </c>
      <c r="C144" s="144" t="s">
        <v>61</v>
      </c>
      <c r="D144" s="34">
        <v>42.782499999999999</v>
      </c>
      <c r="E144" s="34">
        <v>18.0322</v>
      </c>
      <c r="F144" s="34">
        <v>6.1318999999999999</v>
      </c>
      <c r="G144" s="34">
        <v>18.463799999999999</v>
      </c>
      <c r="H144" s="33" t="s">
        <v>3</v>
      </c>
      <c r="I144" s="34">
        <v>6.1334</v>
      </c>
      <c r="J144" s="34">
        <v>0.23300000000000001</v>
      </c>
      <c r="K144" s="33" t="s">
        <v>3</v>
      </c>
      <c r="L144" s="34">
        <v>0.12759999999999999</v>
      </c>
      <c r="M144" s="33" t="s">
        <v>3</v>
      </c>
      <c r="N144" s="34">
        <v>7.2861000000000002</v>
      </c>
      <c r="O144" s="33" t="s">
        <v>3</v>
      </c>
      <c r="P144" s="33" t="s">
        <v>3</v>
      </c>
      <c r="Q144" s="33" t="s">
        <v>3</v>
      </c>
      <c r="R144" s="34">
        <v>99.815100000000001</v>
      </c>
      <c r="S144" s="66">
        <v>84.297556597038039</v>
      </c>
    </row>
    <row r="145" spans="1:19" ht="14.5" customHeight="1" x14ac:dyDescent="0.35">
      <c r="A145" s="46"/>
      <c r="B145" s="48" t="s">
        <v>644</v>
      </c>
      <c r="C145" s="145" t="s">
        <v>61</v>
      </c>
      <c r="D145" s="47">
        <v>42.520699999999998</v>
      </c>
      <c r="E145" s="47">
        <v>17.871099999999998</v>
      </c>
      <c r="F145" s="47">
        <v>6.6182999999999996</v>
      </c>
      <c r="G145" s="47">
        <v>17.738</v>
      </c>
      <c r="H145" s="29" t="s">
        <v>3</v>
      </c>
      <c r="I145" s="47">
        <v>6.6265000000000001</v>
      </c>
      <c r="J145" s="47">
        <v>0.20469999999999999</v>
      </c>
      <c r="K145" s="29" t="s">
        <v>3</v>
      </c>
      <c r="L145" s="29" t="s">
        <v>3</v>
      </c>
      <c r="M145" s="47">
        <v>9.74E-2</v>
      </c>
      <c r="N145" s="47">
        <v>7.3799000000000001</v>
      </c>
      <c r="O145" s="29" t="s">
        <v>3</v>
      </c>
      <c r="P145" s="29" t="s">
        <v>3</v>
      </c>
      <c r="Q145" s="29" t="s">
        <v>3</v>
      </c>
      <c r="R145" s="47">
        <v>101.0716</v>
      </c>
      <c r="S145" s="67">
        <v>82.694086571739021</v>
      </c>
    </row>
    <row r="146" spans="1:19" ht="14.5" customHeight="1" x14ac:dyDescent="0.35">
      <c r="A146" s="46"/>
      <c r="B146" s="48" t="s">
        <v>645</v>
      </c>
      <c r="C146" s="145" t="s">
        <v>61</v>
      </c>
      <c r="D146" s="47">
        <v>41.241500000000002</v>
      </c>
      <c r="E146" s="47">
        <v>17.6313</v>
      </c>
      <c r="F146" s="47">
        <v>7.4370000000000003</v>
      </c>
      <c r="G146" s="47">
        <v>17.2807</v>
      </c>
      <c r="H146" s="29" t="s">
        <v>3</v>
      </c>
      <c r="I146" s="47">
        <v>6.0178000000000003</v>
      </c>
      <c r="J146" s="47">
        <v>0.2923</v>
      </c>
      <c r="K146" s="47">
        <v>0.52470000000000006</v>
      </c>
      <c r="L146" s="29" t="s">
        <v>3</v>
      </c>
      <c r="M146" s="29" t="s">
        <v>3</v>
      </c>
      <c r="N146" s="47">
        <v>8.3063000000000002</v>
      </c>
      <c r="O146" s="29" t="s">
        <v>3</v>
      </c>
      <c r="P146" s="29" t="s">
        <v>3</v>
      </c>
      <c r="Q146" s="29" t="s">
        <v>3</v>
      </c>
      <c r="R146" s="47">
        <v>59.272199999999998</v>
      </c>
      <c r="S146" s="67">
        <v>80.555026007273426</v>
      </c>
    </row>
    <row r="147" spans="1:19" ht="14.5" customHeight="1" x14ac:dyDescent="0.35">
      <c r="A147" s="46"/>
      <c r="B147" s="48" t="s">
        <v>646</v>
      </c>
      <c r="C147" s="145" t="s">
        <v>61</v>
      </c>
      <c r="D147" s="47">
        <v>42.093499999999999</v>
      </c>
      <c r="E147" s="47">
        <v>17.871600000000001</v>
      </c>
      <c r="F147" s="47">
        <v>6.6154999999999999</v>
      </c>
      <c r="G147" s="47">
        <v>17.608499999999999</v>
      </c>
      <c r="H147" s="29" t="s">
        <v>3</v>
      </c>
      <c r="I147" s="47">
        <v>6.5831</v>
      </c>
      <c r="J147" s="47">
        <v>0.24179999999999999</v>
      </c>
      <c r="K147" s="47">
        <v>5.8000000000000003E-2</v>
      </c>
      <c r="L147" s="29" t="s">
        <v>3</v>
      </c>
      <c r="M147" s="47">
        <v>0.20569999999999999</v>
      </c>
      <c r="N147" s="47">
        <v>7.5176999999999996</v>
      </c>
      <c r="O147" s="29" t="s">
        <v>3</v>
      </c>
      <c r="P147" s="29" t="s">
        <v>3</v>
      </c>
      <c r="Q147" s="29" t="s">
        <v>3</v>
      </c>
      <c r="R147" s="47">
        <v>87.577600000000004</v>
      </c>
      <c r="S147" s="67">
        <v>82.595055753523908</v>
      </c>
    </row>
    <row r="148" spans="1:19" ht="14.5" customHeight="1" x14ac:dyDescent="0.35">
      <c r="A148" s="46"/>
      <c r="B148" s="48" t="s">
        <v>647</v>
      </c>
      <c r="C148" s="145" t="s">
        <v>61</v>
      </c>
      <c r="D148" s="47">
        <v>42.395299999999999</v>
      </c>
      <c r="E148" s="47">
        <v>17.940200000000001</v>
      </c>
      <c r="F148" s="47">
        <v>6.6883999999999997</v>
      </c>
      <c r="G148" s="47">
        <v>17.594100000000001</v>
      </c>
      <c r="H148" s="29" t="s">
        <v>3</v>
      </c>
      <c r="I148" s="47">
        <v>6.5301</v>
      </c>
      <c r="J148" s="47">
        <v>0.24349999999999999</v>
      </c>
      <c r="K148" s="29" t="s">
        <v>3</v>
      </c>
      <c r="L148" s="29" t="s">
        <v>3</v>
      </c>
      <c r="M148" s="29" t="s">
        <v>3</v>
      </c>
      <c r="N148" s="47">
        <v>7.5726000000000004</v>
      </c>
      <c r="O148" s="29" t="s">
        <v>3</v>
      </c>
      <c r="P148" s="29" t="s">
        <v>3</v>
      </c>
      <c r="Q148" s="29" t="s">
        <v>3</v>
      </c>
      <c r="R148" s="47">
        <v>99.700400000000002</v>
      </c>
      <c r="S148" s="67">
        <v>82.42509746688421</v>
      </c>
    </row>
    <row r="149" spans="1:19" ht="14.5" customHeight="1" x14ac:dyDescent="0.35">
      <c r="A149" s="46"/>
      <c r="B149" s="48" t="s">
        <v>648</v>
      </c>
      <c r="C149" s="145" t="s">
        <v>61</v>
      </c>
      <c r="D149" s="47">
        <v>42.8155</v>
      </c>
      <c r="E149" s="47">
        <v>18.087199999999999</v>
      </c>
      <c r="F149" s="47">
        <v>6.5411999999999999</v>
      </c>
      <c r="G149" s="47">
        <v>17.7286</v>
      </c>
      <c r="H149" s="29" t="s">
        <v>3</v>
      </c>
      <c r="I149" s="47">
        <v>6.3308999999999997</v>
      </c>
      <c r="J149" s="47">
        <v>0.23130000000000001</v>
      </c>
      <c r="K149" s="47">
        <v>0.14680000000000001</v>
      </c>
      <c r="L149" s="29" t="s">
        <v>3</v>
      </c>
      <c r="M149" s="29" t="s">
        <v>3</v>
      </c>
      <c r="N149" s="47">
        <v>7.3131000000000004</v>
      </c>
      <c r="O149" s="29" t="s">
        <v>3</v>
      </c>
      <c r="P149" s="29" t="s">
        <v>3</v>
      </c>
      <c r="Q149" s="29" t="s">
        <v>3</v>
      </c>
      <c r="R149" s="47">
        <v>101.1112</v>
      </c>
      <c r="S149" s="67">
        <v>82.853610051661747</v>
      </c>
    </row>
    <row r="150" spans="1:19" ht="14.5" customHeight="1" x14ac:dyDescent="0.35">
      <c r="A150" s="46"/>
      <c r="B150" s="48" t="s">
        <v>649</v>
      </c>
      <c r="C150" s="145" t="s">
        <v>61</v>
      </c>
      <c r="D150" s="47">
        <v>41.4206</v>
      </c>
      <c r="E150" s="47">
        <v>16.7165</v>
      </c>
      <c r="F150" s="47">
        <v>7.4486999999999997</v>
      </c>
      <c r="G150" s="47">
        <v>17.888000000000002</v>
      </c>
      <c r="H150" s="29" t="s">
        <v>3</v>
      </c>
      <c r="I150" s="47">
        <v>5.3628</v>
      </c>
      <c r="J150" s="47">
        <v>0.28189999999999998</v>
      </c>
      <c r="K150" s="47">
        <v>0.73350000000000004</v>
      </c>
      <c r="L150" s="47">
        <v>0.19070000000000001</v>
      </c>
      <c r="M150" s="47">
        <v>0.24540000000000001</v>
      </c>
      <c r="N150" s="47">
        <v>8.5457999999999998</v>
      </c>
      <c r="O150" s="29" t="s">
        <v>3</v>
      </c>
      <c r="P150" s="29" t="s">
        <v>3</v>
      </c>
      <c r="Q150" s="29" t="s">
        <v>3</v>
      </c>
      <c r="R150" s="47">
        <v>66.068600000000004</v>
      </c>
      <c r="S150" s="67">
        <v>81.066235299992456</v>
      </c>
    </row>
    <row r="151" spans="1:19" ht="14.5" customHeight="1" x14ac:dyDescent="0.35">
      <c r="A151" s="46"/>
      <c r="B151" s="48" t="s">
        <v>650</v>
      </c>
      <c r="C151" s="145" t="s">
        <v>61</v>
      </c>
      <c r="D151" s="47">
        <v>41.8504</v>
      </c>
      <c r="E151" s="47">
        <v>17.111499999999999</v>
      </c>
      <c r="F151" s="47">
        <v>6.9294000000000002</v>
      </c>
      <c r="G151" s="47">
        <v>18.093299999999999</v>
      </c>
      <c r="H151" s="29" t="s">
        <v>3</v>
      </c>
      <c r="I151" s="47">
        <v>5.4226000000000001</v>
      </c>
      <c r="J151" s="47">
        <v>0.25650000000000001</v>
      </c>
      <c r="K151" s="47">
        <v>0.41189999999999999</v>
      </c>
      <c r="L151" s="29" t="s">
        <v>3</v>
      </c>
      <c r="M151" s="29" t="s">
        <v>3</v>
      </c>
      <c r="N151" s="47">
        <v>8.5938999999999997</v>
      </c>
      <c r="O151" s="29" t="s">
        <v>3</v>
      </c>
      <c r="P151" s="29" t="s">
        <v>3</v>
      </c>
      <c r="Q151" s="29" t="s">
        <v>3</v>
      </c>
      <c r="R151" s="47">
        <v>91.177300000000002</v>
      </c>
      <c r="S151" s="67">
        <v>82.317344927255959</v>
      </c>
    </row>
    <row r="152" spans="1:19" ht="14.5" customHeight="1" x14ac:dyDescent="0.35">
      <c r="A152" s="46"/>
      <c r="B152" s="48" t="s">
        <v>651</v>
      </c>
      <c r="C152" s="145" t="s">
        <v>61</v>
      </c>
      <c r="D152" s="47">
        <v>41.771999999999998</v>
      </c>
      <c r="E152" s="47">
        <v>17.457599999999999</v>
      </c>
      <c r="F152" s="47">
        <v>7.4859</v>
      </c>
      <c r="G152" s="47">
        <v>18.197900000000001</v>
      </c>
      <c r="H152" s="29" t="s">
        <v>3</v>
      </c>
      <c r="I152" s="47">
        <v>5.0037000000000003</v>
      </c>
      <c r="J152" s="47">
        <v>0.4052</v>
      </c>
      <c r="K152" s="47">
        <v>0.80879999999999996</v>
      </c>
      <c r="L152" s="47">
        <v>0.17530000000000001</v>
      </c>
      <c r="M152" s="29" t="s">
        <v>3</v>
      </c>
      <c r="N152" s="47">
        <v>7.6192000000000002</v>
      </c>
      <c r="O152" s="29" t="s">
        <v>3</v>
      </c>
      <c r="P152" s="29" t="s">
        <v>3</v>
      </c>
      <c r="Q152" s="29" t="s">
        <v>3</v>
      </c>
      <c r="R152" s="47">
        <v>101.8417</v>
      </c>
      <c r="S152" s="67">
        <v>81.252696738356562</v>
      </c>
    </row>
    <row r="153" spans="1:19" ht="14.5" customHeight="1" x14ac:dyDescent="0.35">
      <c r="A153" s="50"/>
      <c r="B153" s="79" t="s">
        <v>652</v>
      </c>
      <c r="C153" s="146" t="s">
        <v>61</v>
      </c>
      <c r="D153" s="36">
        <v>41.429400000000001</v>
      </c>
      <c r="E153" s="36">
        <v>16.909800000000001</v>
      </c>
      <c r="F153" s="36">
        <v>7.0354999999999999</v>
      </c>
      <c r="G153" s="36">
        <v>18.047699999999999</v>
      </c>
      <c r="H153" s="7" t="s">
        <v>3</v>
      </c>
      <c r="I153" s="36">
        <v>5.6565000000000003</v>
      </c>
      <c r="J153" s="36">
        <v>0.379</v>
      </c>
      <c r="K153" s="36">
        <v>9.6000000000000002E-2</v>
      </c>
      <c r="L153" s="36">
        <v>0.10730000000000001</v>
      </c>
      <c r="M153" s="7" t="s">
        <v>3</v>
      </c>
      <c r="N153" s="36">
        <v>8.9731000000000005</v>
      </c>
      <c r="O153" s="7" t="s">
        <v>3</v>
      </c>
      <c r="P153" s="7" t="s">
        <v>3</v>
      </c>
      <c r="Q153" s="7" t="s">
        <v>3</v>
      </c>
      <c r="R153" s="36">
        <v>79.650700000000001</v>
      </c>
      <c r="S153" s="68">
        <v>82.057950737211783</v>
      </c>
    </row>
    <row r="154" spans="1:19" ht="14.5" customHeight="1" x14ac:dyDescent="0.35">
      <c r="A154" s="23" t="s">
        <v>210</v>
      </c>
      <c r="B154" s="78" t="s">
        <v>653</v>
      </c>
      <c r="C154" s="144" t="s">
        <v>500</v>
      </c>
      <c r="D154" s="20" t="s">
        <v>3</v>
      </c>
      <c r="E154" s="20" t="s">
        <v>3</v>
      </c>
      <c r="F154" s="20" t="s">
        <v>3</v>
      </c>
      <c r="G154" s="20" t="s">
        <v>3</v>
      </c>
      <c r="H154" s="20" t="s">
        <v>3</v>
      </c>
      <c r="I154" s="20" t="s">
        <v>3</v>
      </c>
      <c r="J154" s="20" t="s">
        <v>3</v>
      </c>
      <c r="K154" s="20" t="s">
        <v>3</v>
      </c>
      <c r="L154" s="20" t="s">
        <v>3</v>
      </c>
      <c r="M154" s="20" t="s">
        <v>3</v>
      </c>
      <c r="N154" s="20" t="s">
        <v>3</v>
      </c>
      <c r="O154" s="20" t="s">
        <v>3</v>
      </c>
      <c r="P154" s="20" t="s">
        <v>3</v>
      </c>
      <c r="Q154" s="20" t="s">
        <v>3</v>
      </c>
      <c r="R154" s="20" t="s">
        <v>3</v>
      </c>
      <c r="S154" s="66" t="s">
        <v>3</v>
      </c>
    </row>
    <row r="155" spans="1:19" ht="14.5" customHeight="1" x14ac:dyDescent="0.35">
      <c r="A155" s="46"/>
      <c r="B155" s="48" t="s">
        <v>654</v>
      </c>
      <c r="C155" s="145" t="s">
        <v>500</v>
      </c>
      <c r="D155" s="30">
        <v>39.633000000000003</v>
      </c>
      <c r="E155" s="30">
        <v>21.465</v>
      </c>
      <c r="F155" s="30">
        <v>19.63</v>
      </c>
      <c r="G155" s="30">
        <v>10.789</v>
      </c>
      <c r="H155" s="30">
        <v>0.48</v>
      </c>
      <c r="I155" s="30">
        <v>7.484</v>
      </c>
      <c r="J155" s="30">
        <v>0.32500000000000001</v>
      </c>
      <c r="K155" s="30" t="s">
        <v>4</v>
      </c>
      <c r="L155" s="30">
        <v>0.93899999999999995</v>
      </c>
      <c r="M155" s="31" t="s">
        <v>3</v>
      </c>
      <c r="N155" s="30">
        <v>0.11600000000000001</v>
      </c>
      <c r="O155" s="31" t="s">
        <v>3</v>
      </c>
      <c r="P155" s="31" t="s">
        <v>3</v>
      </c>
      <c r="Q155" s="31" t="s">
        <v>3</v>
      </c>
      <c r="R155" s="30">
        <f>SUM(D155:Q155)</f>
        <v>100.86099999999999</v>
      </c>
      <c r="S155" s="67">
        <v>49.492448230715532</v>
      </c>
    </row>
    <row r="156" spans="1:19" ht="14.5" customHeight="1" x14ac:dyDescent="0.35">
      <c r="A156" s="46"/>
      <c r="B156" s="48" t="s">
        <v>655</v>
      </c>
      <c r="C156" s="145" t="s">
        <v>500</v>
      </c>
      <c r="D156" s="30">
        <v>39.887</v>
      </c>
      <c r="E156" s="30">
        <v>21.629000000000001</v>
      </c>
      <c r="F156" s="30">
        <v>19.565999999999999</v>
      </c>
      <c r="G156" s="30">
        <v>10.506</v>
      </c>
      <c r="H156" s="30">
        <v>0.48899999999999999</v>
      </c>
      <c r="I156" s="30">
        <v>7.5010000000000003</v>
      </c>
      <c r="J156" s="30">
        <v>0.34100000000000003</v>
      </c>
      <c r="K156" s="30" t="s">
        <v>4</v>
      </c>
      <c r="L156" s="30">
        <v>0.94899999999999995</v>
      </c>
      <c r="M156" s="31" t="s">
        <v>3</v>
      </c>
      <c r="N156" s="30">
        <v>0.113</v>
      </c>
      <c r="O156" s="31" t="s">
        <v>3</v>
      </c>
      <c r="P156" s="31" t="s">
        <v>3</v>
      </c>
      <c r="Q156" s="31" t="s">
        <v>3</v>
      </c>
      <c r="R156" s="30">
        <f>SUM(D156:Q156)</f>
        <v>100.98100000000001</v>
      </c>
      <c r="S156" s="67">
        <v>48.909730349750497</v>
      </c>
    </row>
    <row r="157" spans="1:19" ht="14.5" customHeight="1" x14ac:dyDescent="0.35">
      <c r="A157" s="46"/>
      <c r="B157" s="48" t="s">
        <v>656</v>
      </c>
      <c r="C157" s="145" t="s">
        <v>500</v>
      </c>
      <c r="D157" s="31" t="s">
        <v>3</v>
      </c>
      <c r="E157" s="31" t="s">
        <v>3</v>
      </c>
      <c r="F157" s="31" t="s">
        <v>3</v>
      </c>
      <c r="G157" s="31" t="s">
        <v>3</v>
      </c>
      <c r="H157" s="31" t="s">
        <v>3</v>
      </c>
      <c r="I157" s="31" t="s">
        <v>3</v>
      </c>
      <c r="J157" s="31" t="s">
        <v>3</v>
      </c>
      <c r="K157" s="31" t="s">
        <v>3</v>
      </c>
      <c r="L157" s="31" t="s">
        <v>3</v>
      </c>
      <c r="M157" s="31" t="s">
        <v>3</v>
      </c>
      <c r="N157" s="31" t="s">
        <v>3</v>
      </c>
      <c r="O157" s="31" t="s">
        <v>3</v>
      </c>
      <c r="P157" s="31" t="s">
        <v>3</v>
      </c>
      <c r="Q157" s="31" t="s">
        <v>3</v>
      </c>
      <c r="R157" s="31" t="s">
        <v>3</v>
      </c>
      <c r="S157" s="67" t="s">
        <v>3</v>
      </c>
    </row>
    <row r="158" spans="1:19" ht="14.5" customHeight="1" x14ac:dyDescent="0.35">
      <c r="A158" s="46"/>
      <c r="B158" s="48" t="s">
        <v>657</v>
      </c>
      <c r="C158" s="145" t="s">
        <v>500</v>
      </c>
      <c r="D158" s="30">
        <v>38.901000000000003</v>
      </c>
      <c r="E158" s="30">
        <v>21.782</v>
      </c>
      <c r="F158" s="30">
        <v>20.539000000000001</v>
      </c>
      <c r="G158" s="30">
        <v>10.083</v>
      </c>
      <c r="H158" s="30">
        <v>0.48599999999999999</v>
      </c>
      <c r="I158" s="30">
        <v>7.9290000000000003</v>
      </c>
      <c r="J158" s="30">
        <v>0.34599999999999997</v>
      </c>
      <c r="K158" s="30" t="s">
        <v>4</v>
      </c>
      <c r="L158" s="30">
        <v>0.94499999999999995</v>
      </c>
      <c r="M158" s="31" t="s">
        <v>3</v>
      </c>
      <c r="N158" s="30">
        <v>0.109</v>
      </c>
      <c r="O158" s="31" t="s">
        <v>3</v>
      </c>
      <c r="P158" s="31" t="s">
        <v>3</v>
      </c>
      <c r="Q158" s="31" t="s">
        <v>3</v>
      </c>
      <c r="R158" s="30">
        <f t="shared" ref="R158:R164" si="2">SUM(D158:Q158)</f>
        <v>101.12</v>
      </c>
      <c r="S158" s="67">
        <v>46.673781367269143</v>
      </c>
    </row>
    <row r="159" spans="1:19" ht="14.5" customHeight="1" x14ac:dyDescent="0.35">
      <c r="A159" s="46"/>
      <c r="B159" s="48" t="s">
        <v>658</v>
      </c>
      <c r="C159" s="145" t="s">
        <v>659</v>
      </c>
      <c r="D159" s="30">
        <v>40.652999999999999</v>
      </c>
      <c r="E159" s="30">
        <v>18.811</v>
      </c>
      <c r="F159" s="30">
        <v>8.1110000000000007</v>
      </c>
      <c r="G159" s="30">
        <v>18.245999999999999</v>
      </c>
      <c r="H159" s="30">
        <v>0.35899999999999999</v>
      </c>
      <c r="I159" s="30">
        <v>7.06</v>
      </c>
      <c r="J159" s="30">
        <v>0.05</v>
      </c>
      <c r="K159" s="30" t="s">
        <v>4</v>
      </c>
      <c r="L159" s="30">
        <v>0.45300000000000001</v>
      </c>
      <c r="M159" s="31" t="s">
        <v>3</v>
      </c>
      <c r="N159" s="30">
        <v>5.3739999999999997</v>
      </c>
      <c r="O159" s="31" t="s">
        <v>3</v>
      </c>
      <c r="P159" s="31" t="s">
        <v>3</v>
      </c>
      <c r="Q159" s="31" t="s">
        <v>3</v>
      </c>
      <c r="R159" s="30">
        <f t="shared" si="2"/>
        <v>99.11699999999999</v>
      </c>
      <c r="S159" s="67">
        <v>80.042517976633249</v>
      </c>
    </row>
    <row r="160" spans="1:19" ht="14.5" customHeight="1" x14ac:dyDescent="0.35">
      <c r="A160" s="50"/>
      <c r="B160" s="79" t="s">
        <v>660</v>
      </c>
      <c r="C160" s="146" t="s">
        <v>661</v>
      </c>
      <c r="D160" s="10">
        <v>43.892000000000003</v>
      </c>
      <c r="E160" s="10">
        <v>12.981999999999999</v>
      </c>
      <c r="F160" s="10">
        <v>8.4339999999999993</v>
      </c>
      <c r="G160" s="10">
        <v>21.956</v>
      </c>
      <c r="H160" s="10">
        <v>0.28799999999999998</v>
      </c>
      <c r="I160" s="10">
        <v>5.3440000000000003</v>
      </c>
      <c r="J160" s="10">
        <v>0.24199999999999999</v>
      </c>
      <c r="K160" s="10" t="s">
        <v>4</v>
      </c>
      <c r="L160" s="10">
        <v>9.6000000000000002E-2</v>
      </c>
      <c r="M160" s="11" t="s">
        <v>3</v>
      </c>
      <c r="N160" s="10">
        <v>6.3179999999999996</v>
      </c>
      <c r="O160" s="11" t="s">
        <v>3</v>
      </c>
      <c r="P160" s="11" t="s">
        <v>3</v>
      </c>
      <c r="Q160" s="11" t="s">
        <v>3</v>
      </c>
      <c r="R160" s="10">
        <f t="shared" si="2"/>
        <v>99.552000000000007</v>
      </c>
      <c r="S160" s="68">
        <v>82.27364687544069</v>
      </c>
    </row>
    <row r="161" spans="1:19" ht="14.5" customHeight="1" x14ac:dyDescent="0.35">
      <c r="A161" s="23" t="s">
        <v>266</v>
      </c>
      <c r="B161" s="78" t="s">
        <v>662</v>
      </c>
      <c r="C161" s="144" t="s">
        <v>9</v>
      </c>
      <c r="D161" s="21">
        <v>41.33</v>
      </c>
      <c r="E161" s="21">
        <v>14.167</v>
      </c>
      <c r="F161" s="21">
        <v>5.85</v>
      </c>
      <c r="G161" s="21">
        <v>22.913</v>
      </c>
      <c r="H161" s="21">
        <v>0.22500000000000001</v>
      </c>
      <c r="I161" s="21">
        <v>2.887</v>
      </c>
      <c r="J161" s="21" t="s">
        <v>212</v>
      </c>
      <c r="K161" s="21" t="s">
        <v>212</v>
      </c>
      <c r="L161" s="21">
        <v>0.11899999999999999</v>
      </c>
      <c r="M161" s="21" t="s">
        <v>212</v>
      </c>
      <c r="N161" s="21">
        <v>10.847</v>
      </c>
      <c r="O161" s="20" t="s">
        <v>3</v>
      </c>
      <c r="P161" s="21">
        <v>4.4999999999999998E-2</v>
      </c>
      <c r="Q161" s="21">
        <v>0.03</v>
      </c>
      <c r="R161" s="21">
        <f t="shared" si="2"/>
        <v>98.412999999999997</v>
      </c>
      <c r="S161" s="66">
        <v>87.473526597177155</v>
      </c>
    </row>
    <row r="162" spans="1:19" ht="14.5" customHeight="1" x14ac:dyDescent="0.35">
      <c r="A162" s="46"/>
      <c r="B162" s="48" t="s">
        <v>663</v>
      </c>
      <c r="C162" s="145" t="s">
        <v>9</v>
      </c>
      <c r="D162" s="30">
        <v>42.332999999999998</v>
      </c>
      <c r="E162" s="30">
        <v>15.003</v>
      </c>
      <c r="F162" s="30">
        <v>6.0730000000000004</v>
      </c>
      <c r="G162" s="30">
        <v>23.443000000000001</v>
      </c>
      <c r="H162" s="30">
        <v>0.24099999999999999</v>
      </c>
      <c r="I162" s="30">
        <v>2.6429999999999998</v>
      </c>
      <c r="J162" s="30" t="s">
        <v>212</v>
      </c>
      <c r="K162" s="30" t="s">
        <v>212</v>
      </c>
      <c r="L162" s="30">
        <v>0.113</v>
      </c>
      <c r="M162" s="30" t="s">
        <v>212</v>
      </c>
      <c r="N162" s="30">
        <v>10.872999999999999</v>
      </c>
      <c r="O162" s="31" t="s">
        <v>3</v>
      </c>
      <c r="P162" s="30">
        <v>0.06</v>
      </c>
      <c r="Q162" s="30">
        <v>0.03</v>
      </c>
      <c r="R162" s="30">
        <f t="shared" si="2"/>
        <v>100.81200000000001</v>
      </c>
      <c r="S162" s="67">
        <v>87.313297459835937</v>
      </c>
    </row>
    <row r="163" spans="1:19" ht="14.5" customHeight="1" x14ac:dyDescent="0.35">
      <c r="A163" s="46"/>
      <c r="B163" s="48" t="s">
        <v>664</v>
      </c>
      <c r="C163" s="145" t="s">
        <v>9</v>
      </c>
      <c r="D163" s="30">
        <v>41.95</v>
      </c>
      <c r="E163" s="30">
        <v>14.75</v>
      </c>
      <c r="F163" s="30">
        <v>6.31</v>
      </c>
      <c r="G163" s="30">
        <v>23.28</v>
      </c>
      <c r="H163" s="30">
        <v>0.26700000000000002</v>
      </c>
      <c r="I163" s="30">
        <v>2.66</v>
      </c>
      <c r="J163" s="30" t="s">
        <v>212</v>
      </c>
      <c r="K163" s="30" t="s">
        <v>212</v>
      </c>
      <c r="L163" s="30">
        <v>0.123</v>
      </c>
      <c r="M163" s="30" t="s">
        <v>212</v>
      </c>
      <c r="N163" s="30">
        <v>10.83</v>
      </c>
      <c r="O163" s="31" t="s">
        <v>3</v>
      </c>
      <c r="P163" s="30">
        <v>5.6000000000000001E-2</v>
      </c>
      <c r="Q163" s="30">
        <v>0.02</v>
      </c>
      <c r="R163" s="30">
        <f t="shared" si="2"/>
        <v>100.246</v>
      </c>
      <c r="S163" s="67">
        <v>86.803417401805234</v>
      </c>
    </row>
    <row r="164" spans="1:19" ht="14.5" customHeight="1" x14ac:dyDescent="0.35">
      <c r="A164" s="46"/>
      <c r="B164" s="48" t="s">
        <v>665</v>
      </c>
      <c r="C164" s="145" t="s">
        <v>9</v>
      </c>
      <c r="D164" s="30">
        <v>41.04</v>
      </c>
      <c r="E164" s="30">
        <v>11.526999999999999</v>
      </c>
      <c r="F164" s="30">
        <v>5.8170000000000002</v>
      </c>
      <c r="G164" s="30">
        <v>19.875</v>
      </c>
      <c r="H164" s="30">
        <v>0.26400000000000001</v>
      </c>
      <c r="I164" s="30">
        <v>5.907</v>
      </c>
      <c r="J164" s="30">
        <v>0.02</v>
      </c>
      <c r="K164" s="30" t="s">
        <v>212</v>
      </c>
      <c r="L164" s="30">
        <v>8.2000000000000003E-2</v>
      </c>
      <c r="M164" s="30" t="s">
        <v>212</v>
      </c>
      <c r="N164" s="30">
        <v>15.677</v>
      </c>
      <c r="O164" s="31" t="s">
        <v>3</v>
      </c>
      <c r="P164" s="30">
        <v>5.5E-2</v>
      </c>
      <c r="Q164" s="30">
        <v>0.03</v>
      </c>
      <c r="R164" s="30">
        <f t="shared" si="2"/>
        <v>100.29399999999998</v>
      </c>
      <c r="S164" s="67">
        <v>85.89876584403136</v>
      </c>
    </row>
    <row r="165" spans="1:19" ht="14.5" customHeight="1" x14ac:dyDescent="0.35">
      <c r="A165" s="46"/>
      <c r="B165" s="48" t="s">
        <v>666</v>
      </c>
      <c r="C165" s="145" t="s">
        <v>1</v>
      </c>
      <c r="D165" s="31" t="s">
        <v>3</v>
      </c>
      <c r="E165" s="31" t="s">
        <v>3</v>
      </c>
      <c r="F165" s="31" t="s">
        <v>3</v>
      </c>
      <c r="G165" s="31" t="s">
        <v>3</v>
      </c>
      <c r="H165" s="31" t="s">
        <v>3</v>
      </c>
      <c r="I165" s="31" t="s">
        <v>3</v>
      </c>
      <c r="J165" s="31" t="s">
        <v>3</v>
      </c>
      <c r="K165" s="31" t="s">
        <v>3</v>
      </c>
      <c r="L165" s="31" t="s">
        <v>3</v>
      </c>
      <c r="M165" s="31" t="s">
        <v>3</v>
      </c>
      <c r="N165" s="31" t="s">
        <v>3</v>
      </c>
      <c r="O165" s="31" t="s">
        <v>3</v>
      </c>
      <c r="P165" s="31" t="s">
        <v>3</v>
      </c>
      <c r="Q165" s="31" t="s">
        <v>3</v>
      </c>
      <c r="R165" s="30" t="s">
        <v>3</v>
      </c>
      <c r="S165" s="67" t="s">
        <v>3</v>
      </c>
    </row>
    <row r="166" spans="1:19" ht="14.5" customHeight="1" x14ac:dyDescent="0.35">
      <c r="A166" s="46"/>
      <c r="B166" s="48" t="s">
        <v>667</v>
      </c>
      <c r="C166" s="145" t="s">
        <v>500</v>
      </c>
      <c r="D166" s="30">
        <v>41.17</v>
      </c>
      <c r="E166" s="30">
        <v>22.765999999999998</v>
      </c>
      <c r="F166" s="30">
        <v>9.7460000000000004</v>
      </c>
      <c r="G166" s="30">
        <v>11.936</v>
      </c>
      <c r="H166" s="30">
        <v>0.20699999999999999</v>
      </c>
      <c r="I166" s="30">
        <v>14.08</v>
      </c>
      <c r="J166" s="30">
        <v>0.13800000000000001</v>
      </c>
      <c r="K166" s="30" t="s">
        <v>212</v>
      </c>
      <c r="L166" s="30">
        <v>0.35799999999999998</v>
      </c>
      <c r="M166" s="30" t="s">
        <v>212</v>
      </c>
      <c r="N166" s="30">
        <v>8.2000000000000003E-2</v>
      </c>
      <c r="O166" s="31" t="s">
        <v>3</v>
      </c>
      <c r="P166" s="30">
        <v>0.02</v>
      </c>
      <c r="Q166" s="30">
        <v>0.06</v>
      </c>
      <c r="R166" s="30">
        <f>SUM(D166:Q166)</f>
        <v>100.56299999999999</v>
      </c>
      <c r="S166" s="67">
        <v>68.588078332941706</v>
      </c>
    </row>
    <row r="167" spans="1:19" ht="14.5" customHeight="1" x14ac:dyDescent="0.35">
      <c r="A167" s="46"/>
      <c r="B167" s="48" t="s">
        <v>668</v>
      </c>
      <c r="C167" s="145" t="s">
        <v>500</v>
      </c>
      <c r="D167" s="30">
        <v>41.667999999999999</v>
      </c>
      <c r="E167" s="30">
        <v>22.442</v>
      </c>
      <c r="F167" s="30">
        <v>9.3480000000000008</v>
      </c>
      <c r="G167" s="30">
        <v>11.87</v>
      </c>
      <c r="H167" s="30">
        <v>0.18</v>
      </c>
      <c r="I167" s="30">
        <v>14.57</v>
      </c>
      <c r="J167" s="30">
        <v>0.14199999999999999</v>
      </c>
      <c r="K167" s="30" t="s">
        <v>212</v>
      </c>
      <c r="L167" s="30">
        <v>0.30399999999999999</v>
      </c>
      <c r="M167" s="30" t="s">
        <v>212</v>
      </c>
      <c r="N167" s="30">
        <v>8.3000000000000004E-2</v>
      </c>
      <c r="O167" s="31" t="s">
        <v>3</v>
      </c>
      <c r="P167" s="30" t="s">
        <v>212</v>
      </c>
      <c r="Q167" s="30">
        <v>0.04</v>
      </c>
      <c r="R167" s="30">
        <f>SUM(D167:Q167)</f>
        <v>100.64700000000001</v>
      </c>
      <c r="S167" s="67">
        <v>69.361635265393431</v>
      </c>
    </row>
    <row r="168" spans="1:19" ht="14.5" customHeight="1" x14ac:dyDescent="0.35">
      <c r="A168" s="46"/>
      <c r="B168" s="48" t="s">
        <v>669</v>
      </c>
      <c r="C168" s="145" t="s">
        <v>500</v>
      </c>
      <c r="D168" s="30">
        <v>41.758000000000003</v>
      </c>
      <c r="E168" s="30">
        <v>22.76</v>
      </c>
      <c r="F168" s="30">
        <v>9.4220000000000006</v>
      </c>
      <c r="G168" s="30">
        <v>12.093999999999999</v>
      </c>
      <c r="H168" s="30">
        <v>0.17499999999999999</v>
      </c>
      <c r="I168" s="30">
        <v>14.426</v>
      </c>
      <c r="J168" s="30">
        <v>0.13800000000000001</v>
      </c>
      <c r="K168" s="30" t="s">
        <v>212</v>
      </c>
      <c r="L168" s="30">
        <v>0.30299999999999999</v>
      </c>
      <c r="M168" s="30" t="s">
        <v>212</v>
      </c>
      <c r="N168" s="30">
        <v>0.08</v>
      </c>
      <c r="O168" s="31" t="s">
        <v>3</v>
      </c>
      <c r="P168" s="30">
        <v>0.02</v>
      </c>
      <c r="Q168" s="30">
        <v>0.04</v>
      </c>
      <c r="R168" s="30">
        <f>SUM(D168:Q168)</f>
        <v>101.21599999999999</v>
      </c>
      <c r="S168" s="67">
        <v>69.59088559300146</v>
      </c>
    </row>
    <row r="169" spans="1:19" ht="14.5" customHeight="1" x14ac:dyDescent="0.35">
      <c r="A169" s="46"/>
      <c r="B169" s="48" t="s">
        <v>670</v>
      </c>
      <c r="C169" s="145" t="s">
        <v>500</v>
      </c>
      <c r="D169" s="31" t="s">
        <v>3</v>
      </c>
      <c r="E169" s="31" t="s">
        <v>3</v>
      </c>
      <c r="F169" s="31" t="s">
        <v>3</v>
      </c>
      <c r="G169" s="31" t="s">
        <v>3</v>
      </c>
      <c r="H169" s="31" t="s">
        <v>3</v>
      </c>
      <c r="I169" s="31" t="s">
        <v>3</v>
      </c>
      <c r="J169" s="31" t="s">
        <v>3</v>
      </c>
      <c r="K169" s="31" t="s">
        <v>3</v>
      </c>
      <c r="L169" s="31" t="s">
        <v>3</v>
      </c>
      <c r="M169" s="31" t="s">
        <v>3</v>
      </c>
      <c r="N169" s="31" t="s">
        <v>3</v>
      </c>
      <c r="O169" s="31" t="s">
        <v>3</v>
      </c>
      <c r="P169" s="31" t="s">
        <v>3</v>
      </c>
      <c r="Q169" s="31" t="s">
        <v>3</v>
      </c>
      <c r="R169" s="30" t="s">
        <v>3</v>
      </c>
      <c r="S169" s="67" t="s">
        <v>3</v>
      </c>
    </row>
    <row r="170" spans="1:19" ht="14.5" customHeight="1" x14ac:dyDescent="0.35">
      <c r="A170" s="46"/>
      <c r="B170" s="48" t="s">
        <v>671</v>
      </c>
      <c r="C170" s="145" t="s">
        <v>500</v>
      </c>
      <c r="D170" s="31" t="s">
        <v>3</v>
      </c>
      <c r="E170" s="31" t="s">
        <v>3</v>
      </c>
      <c r="F170" s="31" t="s">
        <v>3</v>
      </c>
      <c r="G170" s="31" t="s">
        <v>3</v>
      </c>
      <c r="H170" s="31" t="s">
        <v>3</v>
      </c>
      <c r="I170" s="31" t="s">
        <v>3</v>
      </c>
      <c r="J170" s="31" t="s">
        <v>3</v>
      </c>
      <c r="K170" s="31" t="s">
        <v>3</v>
      </c>
      <c r="L170" s="31" t="s">
        <v>3</v>
      </c>
      <c r="M170" s="31" t="s">
        <v>3</v>
      </c>
      <c r="N170" s="31" t="s">
        <v>3</v>
      </c>
      <c r="O170" s="31" t="s">
        <v>3</v>
      </c>
      <c r="P170" s="31" t="s">
        <v>3</v>
      </c>
      <c r="Q170" s="31" t="s">
        <v>3</v>
      </c>
      <c r="R170" s="30" t="s">
        <v>3</v>
      </c>
      <c r="S170" s="67" t="s">
        <v>3</v>
      </c>
    </row>
    <row r="171" spans="1:19" ht="14.5" customHeight="1" x14ac:dyDescent="0.35">
      <c r="A171" s="46"/>
      <c r="B171" s="48" t="s">
        <v>672</v>
      </c>
      <c r="C171" s="145" t="s">
        <v>500</v>
      </c>
      <c r="D171" s="31" t="s">
        <v>3</v>
      </c>
      <c r="E171" s="31" t="s">
        <v>3</v>
      </c>
      <c r="F171" s="31" t="s">
        <v>3</v>
      </c>
      <c r="G171" s="31" t="s">
        <v>3</v>
      </c>
      <c r="H171" s="31" t="s">
        <v>3</v>
      </c>
      <c r="I171" s="31" t="s">
        <v>3</v>
      </c>
      <c r="J171" s="31" t="s">
        <v>3</v>
      </c>
      <c r="K171" s="31" t="s">
        <v>3</v>
      </c>
      <c r="L171" s="31" t="s">
        <v>3</v>
      </c>
      <c r="M171" s="31" t="s">
        <v>3</v>
      </c>
      <c r="N171" s="31" t="s">
        <v>3</v>
      </c>
      <c r="O171" s="31" t="s">
        <v>3</v>
      </c>
      <c r="P171" s="31" t="s">
        <v>3</v>
      </c>
      <c r="Q171" s="31" t="s">
        <v>3</v>
      </c>
      <c r="R171" s="30" t="s">
        <v>3</v>
      </c>
      <c r="S171" s="67" t="s">
        <v>3</v>
      </c>
    </row>
    <row r="172" spans="1:19" ht="14.5" customHeight="1" x14ac:dyDescent="0.35">
      <c r="A172" s="46"/>
      <c r="B172" s="48" t="s">
        <v>673</v>
      </c>
      <c r="C172" s="145" t="s">
        <v>500</v>
      </c>
      <c r="D172" s="31" t="s">
        <v>3</v>
      </c>
      <c r="E172" s="31" t="s">
        <v>3</v>
      </c>
      <c r="F172" s="31" t="s">
        <v>3</v>
      </c>
      <c r="G172" s="31" t="s">
        <v>3</v>
      </c>
      <c r="H172" s="31" t="s">
        <v>3</v>
      </c>
      <c r="I172" s="31" t="s">
        <v>3</v>
      </c>
      <c r="J172" s="31" t="s">
        <v>3</v>
      </c>
      <c r="K172" s="31" t="s">
        <v>3</v>
      </c>
      <c r="L172" s="31" t="s">
        <v>3</v>
      </c>
      <c r="M172" s="31" t="s">
        <v>3</v>
      </c>
      <c r="N172" s="31" t="s">
        <v>3</v>
      </c>
      <c r="O172" s="31" t="s">
        <v>3</v>
      </c>
      <c r="P172" s="31" t="s">
        <v>3</v>
      </c>
      <c r="Q172" s="31" t="s">
        <v>3</v>
      </c>
      <c r="R172" s="30" t="s">
        <v>3</v>
      </c>
      <c r="S172" s="67" t="s">
        <v>3</v>
      </c>
    </row>
    <row r="173" spans="1:19" ht="14.5" customHeight="1" x14ac:dyDescent="0.35">
      <c r="A173" s="46"/>
      <c r="B173" s="48" t="s">
        <v>674</v>
      </c>
      <c r="C173" s="145" t="s">
        <v>500</v>
      </c>
      <c r="D173" s="31" t="s">
        <v>3</v>
      </c>
      <c r="E173" s="31" t="s">
        <v>3</v>
      </c>
      <c r="F173" s="31" t="s">
        <v>3</v>
      </c>
      <c r="G173" s="31" t="s">
        <v>3</v>
      </c>
      <c r="H173" s="31" t="s">
        <v>3</v>
      </c>
      <c r="I173" s="31" t="s">
        <v>3</v>
      </c>
      <c r="J173" s="31" t="s">
        <v>3</v>
      </c>
      <c r="K173" s="31" t="s">
        <v>3</v>
      </c>
      <c r="L173" s="31" t="s">
        <v>3</v>
      </c>
      <c r="M173" s="31" t="s">
        <v>3</v>
      </c>
      <c r="N173" s="31" t="s">
        <v>3</v>
      </c>
      <c r="O173" s="31" t="s">
        <v>3</v>
      </c>
      <c r="P173" s="31" t="s">
        <v>3</v>
      </c>
      <c r="Q173" s="31" t="s">
        <v>3</v>
      </c>
      <c r="R173" s="30" t="s">
        <v>3</v>
      </c>
      <c r="S173" s="67" t="s">
        <v>3</v>
      </c>
    </row>
    <row r="174" spans="1:19" ht="14.5" customHeight="1" x14ac:dyDescent="0.35">
      <c r="A174" s="46"/>
      <c r="B174" s="48" t="s">
        <v>675</v>
      </c>
      <c r="C174" s="145" t="s">
        <v>500</v>
      </c>
      <c r="D174" s="31" t="s">
        <v>3</v>
      </c>
      <c r="E174" s="31" t="s">
        <v>3</v>
      </c>
      <c r="F174" s="31" t="s">
        <v>3</v>
      </c>
      <c r="G174" s="31" t="s">
        <v>3</v>
      </c>
      <c r="H174" s="31" t="s">
        <v>3</v>
      </c>
      <c r="I174" s="31" t="s">
        <v>3</v>
      </c>
      <c r="J174" s="31" t="s">
        <v>3</v>
      </c>
      <c r="K174" s="31" t="s">
        <v>3</v>
      </c>
      <c r="L174" s="31" t="s">
        <v>3</v>
      </c>
      <c r="M174" s="31" t="s">
        <v>3</v>
      </c>
      <c r="N174" s="31" t="s">
        <v>3</v>
      </c>
      <c r="O174" s="31" t="s">
        <v>3</v>
      </c>
      <c r="P174" s="31" t="s">
        <v>3</v>
      </c>
      <c r="Q174" s="31" t="s">
        <v>3</v>
      </c>
      <c r="R174" s="30" t="s">
        <v>3</v>
      </c>
      <c r="S174" s="67" t="s">
        <v>3</v>
      </c>
    </row>
    <row r="175" spans="1:19" ht="14.5" customHeight="1" x14ac:dyDescent="0.35">
      <c r="A175" s="46"/>
      <c r="B175" s="48" t="s">
        <v>676</v>
      </c>
      <c r="C175" s="145" t="s">
        <v>500</v>
      </c>
      <c r="D175" s="31" t="s">
        <v>3</v>
      </c>
      <c r="E175" s="31" t="s">
        <v>3</v>
      </c>
      <c r="F175" s="31" t="s">
        <v>3</v>
      </c>
      <c r="G175" s="31" t="s">
        <v>3</v>
      </c>
      <c r="H175" s="31" t="s">
        <v>3</v>
      </c>
      <c r="I175" s="31" t="s">
        <v>3</v>
      </c>
      <c r="J175" s="31" t="s">
        <v>3</v>
      </c>
      <c r="K175" s="31" t="s">
        <v>3</v>
      </c>
      <c r="L175" s="31" t="s">
        <v>3</v>
      </c>
      <c r="M175" s="31" t="s">
        <v>3</v>
      </c>
      <c r="N175" s="31" t="s">
        <v>3</v>
      </c>
      <c r="O175" s="31" t="s">
        <v>3</v>
      </c>
      <c r="P175" s="31" t="s">
        <v>3</v>
      </c>
      <c r="Q175" s="31" t="s">
        <v>3</v>
      </c>
      <c r="R175" s="30" t="s">
        <v>3</v>
      </c>
      <c r="S175" s="67" t="s">
        <v>3</v>
      </c>
    </row>
    <row r="176" spans="1:19" ht="14.5" customHeight="1" x14ac:dyDescent="0.35">
      <c r="A176" s="46"/>
      <c r="B176" s="48" t="s">
        <v>677</v>
      </c>
      <c r="C176" s="145" t="s">
        <v>9</v>
      </c>
      <c r="D176" s="30">
        <v>42.067999999999998</v>
      </c>
      <c r="E176" s="30">
        <v>18.472000000000001</v>
      </c>
      <c r="F176" s="30">
        <v>5.4980000000000002</v>
      </c>
      <c r="G176" s="30">
        <v>22.7</v>
      </c>
      <c r="H176" s="30">
        <v>0.21199999999999999</v>
      </c>
      <c r="I176" s="30">
        <v>3.7320000000000002</v>
      </c>
      <c r="J176" s="30">
        <v>0.02</v>
      </c>
      <c r="K176" s="30" t="s">
        <v>212</v>
      </c>
      <c r="L176" s="30" t="s">
        <v>2</v>
      </c>
      <c r="M176" s="30" t="s">
        <v>212</v>
      </c>
      <c r="N176" s="30">
        <v>6.9720000000000004</v>
      </c>
      <c r="O176" s="31" t="s">
        <v>3</v>
      </c>
      <c r="P176" s="30">
        <v>4.2999999999999997E-2</v>
      </c>
      <c r="Q176" s="30">
        <v>0.02</v>
      </c>
      <c r="R176" s="30">
        <f>SUM(D176:Q176)</f>
        <v>99.736999999999995</v>
      </c>
      <c r="S176" s="67">
        <v>88.039854376992238</v>
      </c>
    </row>
    <row r="177" spans="1:19" ht="14.5" customHeight="1" x14ac:dyDescent="0.35">
      <c r="A177" s="46"/>
      <c r="B177" s="48" t="s">
        <v>678</v>
      </c>
      <c r="C177" s="145" t="s">
        <v>9</v>
      </c>
      <c r="D177" s="30">
        <v>41.378</v>
      </c>
      <c r="E177" s="30">
        <v>15.988</v>
      </c>
      <c r="F177" s="30">
        <v>6.26</v>
      </c>
      <c r="G177" s="30">
        <v>21.484000000000002</v>
      </c>
      <c r="H177" s="30">
        <v>0.31900000000000001</v>
      </c>
      <c r="I177" s="30">
        <v>3.6440000000000001</v>
      </c>
      <c r="J177" s="30" t="s">
        <v>212</v>
      </c>
      <c r="K177" s="30" t="s">
        <v>212</v>
      </c>
      <c r="L177" s="30" t="s">
        <v>2</v>
      </c>
      <c r="M177" s="30" t="s">
        <v>212</v>
      </c>
      <c r="N177" s="30">
        <v>10.336</v>
      </c>
      <c r="O177" s="31" t="s">
        <v>3</v>
      </c>
      <c r="P177" s="30">
        <v>0.04</v>
      </c>
      <c r="Q177" s="30">
        <v>0.03</v>
      </c>
      <c r="R177" s="30">
        <f>SUM(D177:Q177)</f>
        <v>99.479000000000013</v>
      </c>
      <c r="S177" s="67">
        <v>85.952585200295289</v>
      </c>
    </row>
    <row r="178" spans="1:19" ht="14.5" customHeight="1" x14ac:dyDescent="0.35">
      <c r="A178" s="46"/>
      <c r="B178" s="48" t="s">
        <v>679</v>
      </c>
      <c r="C178" s="145" t="s">
        <v>9</v>
      </c>
      <c r="D178" s="30">
        <v>41.665999999999997</v>
      </c>
      <c r="E178" s="30">
        <v>16.102</v>
      </c>
      <c r="F178" s="30">
        <v>6.1920000000000002</v>
      </c>
      <c r="G178" s="30">
        <v>21.687999999999999</v>
      </c>
      <c r="H178" s="30">
        <v>0.311</v>
      </c>
      <c r="I178" s="30">
        <v>3.65</v>
      </c>
      <c r="J178" s="30" t="s">
        <v>212</v>
      </c>
      <c r="K178" s="30" t="s">
        <v>212</v>
      </c>
      <c r="L178" s="30" t="s">
        <v>2</v>
      </c>
      <c r="M178" s="30" t="s">
        <v>212</v>
      </c>
      <c r="N178" s="30">
        <v>10.247999999999999</v>
      </c>
      <c r="O178" s="31" t="s">
        <v>3</v>
      </c>
      <c r="P178" s="30">
        <v>4.1000000000000002E-2</v>
      </c>
      <c r="Q178" s="30">
        <v>0.02</v>
      </c>
      <c r="R178" s="30">
        <f>SUM(D178:Q178)</f>
        <v>99.918000000000006</v>
      </c>
      <c r="S178" s="67">
        <v>86.196770431399031</v>
      </c>
    </row>
    <row r="179" spans="1:19" ht="14.5" customHeight="1" x14ac:dyDescent="0.35">
      <c r="A179" s="46"/>
      <c r="B179" s="48" t="s">
        <v>680</v>
      </c>
      <c r="C179" s="145" t="s">
        <v>9</v>
      </c>
      <c r="D179" s="31" t="s">
        <v>3</v>
      </c>
      <c r="E179" s="31" t="s">
        <v>3</v>
      </c>
      <c r="F179" s="31" t="s">
        <v>3</v>
      </c>
      <c r="G179" s="31" t="s">
        <v>3</v>
      </c>
      <c r="H179" s="31" t="s">
        <v>3</v>
      </c>
      <c r="I179" s="31" t="s">
        <v>3</v>
      </c>
      <c r="J179" s="31" t="s">
        <v>3</v>
      </c>
      <c r="K179" s="31" t="s">
        <v>3</v>
      </c>
      <c r="L179" s="31" t="s">
        <v>3</v>
      </c>
      <c r="M179" s="31" t="s">
        <v>3</v>
      </c>
      <c r="N179" s="31" t="s">
        <v>3</v>
      </c>
      <c r="O179" s="31" t="s">
        <v>3</v>
      </c>
      <c r="P179" s="31" t="s">
        <v>3</v>
      </c>
      <c r="Q179" s="31" t="s">
        <v>3</v>
      </c>
      <c r="R179" s="30" t="s">
        <v>3</v>
      </c>
      <c r="S179" s="67" t="s">
        <v>3</v>
      </c>
    </row>
    <row r="180" spans="1:19" ht="14.5" customHeight="1" x14ac:dyDescent="0.35">
      <c r="A180" s="46"/>
      <c r="B180" s="48" t="s">
        <v>681</v>
      </c>
      <c r="C180" s="145" t="s">
        <v>9</v>
      </c>
      <c r="D180" s="31" t="s">
        <v>3</v>
      </c>
      <c r="E180" s="31" t="s">
        <v>3</v>
      </c>
      <c r="F180" s="31" t="s">
        <v>3</v>
      </c>
      <c r="G180" s="31" t="s">
        <v>3</v>
      </c>
      <c r="H180" s="31" t="s">
        <v>3</v>
      </c>
      <c r="I180" s="31" t="s">
        <v>3</v>
      </c>
      <c r="J180" s="31" t="s">
        <v>3</v>
      </c>
      <c r="K180" s="31" t="s">
        <v>3</v>
      </c>
      <c r="L180" s="31" t="s">
        <v>3</v>
      </c>
      <c r="M180" s="31" t="s">
        <v>3</v>
      </c>
      <c r="N180" s="31" t="s">
        <v>3</v>
      </c>
      <c r="O180" s="31" t="s">
        <v>3</v>
      </c>
      <c r="P180" s="31" t="s">
        <v>3</v>
      </c>
      <c r="Q180" s="31" t="s">
        <v>3</v>
      </c>
      <c r="R180" s="30" t="s">
        <v>3</v>
      </c>
      <c r="S180" s="67" t="s">
        <v>3</v>
      </c>
    </row>
    <row r="181" spans="1:19" ht="14.5" customHeight="1" x14ac:dyDescent="0.35">
      <c r="A181" s="46"/>
      <c r="B181" s="48" t="s">
        <v>682</v>
      </c>
      <c r="C181" s="145" t="s">
        <v>9</v>
      </c>
      <c r="D181" s="31" t="s">
        <v>3</v>
      </c>
      <c r="E181" s="31" t="s">
        <v>3</v>
      </c>
      <c r="F181" s="31" t="s">
        <v>3</v>
      </c>
      <c r="G181" s="31" t="s">
        <v>3</v>
      </c>
      <c r="H181" s="31" t="s">
        <v>3</v>
      </c>
      <c r="I181" s="31" t="s">
        <v>3</v>
      </c>
      <c r="J181" s="31" t="s">
        <v>3</v>
      </c>
      <c r="K181" s="31" t="s">
        <v>3</v>
      </c>
      <c r="L181" s="31" t="s">
        <v>3</v>
      </c>
      <c r="M181" s="31" t="s">
        <v>3</v>
      </c>
      <c r="N181" s="31" t="s">
        <v>3</v>
      </c>
      <c r="O181" s="31" t="s">
        <v>3</v>
      </c>
      <c r="P181" s="31" t="s">
        <v>3</v>
      </c>
      <c r="Q181" s="31" t="s">
        <v>3</v>
      </c>
      <c r="R181" s="30" t="s">
        <v>3</v>
      </c>
      <c r="S181" s="67" t="s">
        <v>3</v>
      </c>
    </row>
    <row r="182" spans="1:19" ht="14.5" customHeight="1" x14ac:dyDescent="0.35">
      <c r="A182" s="46"/>
      <c r="B182" s="48" t="s">
        <v>683</v>
      </c>
      <c r="C182" s="145" t="s">
        <v>9</v>
      </c>
      <c r="D182" s="31" t="s">
        <v>3</v>
      </c>
      <c r="E182" s="31" t="s">
        <v>3</v>
      </c>
      <c r="F182" s="31" t="s">
        <v>3</v>
      </c>
      <c r="G182" s="31" t="s">
        <v>3</v>
      </c>
      <c r="H182" s="31" t="s">
        <v>3</v>
      </c>
      <c r="I182" s="31" t="s">
        <v>3</v>
      </c>
      <c r="J182" s="31" t="s">
        <v>3</v>
      </c>
      <c r="K182" s="31" t="s">
        <v>3</v>
      </c>
      <c r="L182" s="31" t="s">
        <v>3</v>
      </c>
      <c r="M182" s="31" t="s">
        <v>3</v>
      </c>
      <c r="N182" s="31" t="s">
        <v>3</v>
      </c>
      <c r="O182" s="31" t="s">
        <v>3</v>
      </c>
      <c r="P182" s="31" t="s">
        <v>3</v>
      </c>
      <c r="Q182" s="31" t="s">
        <v>3</v>
      </c>
      <c r="R182" s="30" t="s">
        <v>3</v>
      </c>
      <c r="S182" s="67" t="s">
        <v>3</v>
      </c>
    </row>
    <row r="183" spans="1:19" ht="14.5" customHeight="1" x14ac:dyDescent="0.35">
      <c r="A183" s="46"/>
      <c r="B183" s="48" t="s">
        <v>684</v>
      </c>
      <c r="C183" s="145" t="s">
        <v>61</v>
      </c>
      <c r="D183" s="30">
        <v>41.445999999999998</v>
      </c>
      <c r="E183" s="30">
        <v>17.693999999999999</v>
      </c>
      <c r="F183" s="30">
        <v>6.9480000000000004</v>
      </c>
      <c r="G183" s="30">
        <v>19.52</v>
      </c>
      <c r="H183" s="30">
        <v>0.28999999999999998</v>
      </c>
      <c r="I183" s="30">
        <v>6.0259999999999998</v>
      </c>
      <c r="J183" s="30">
        <v>2.1999999999999999E-2</v>
      </c>
      <c r="K183" s="30" t="s">
        <v>212</v>
      </c>
      <c r="L183" s="30">
        <v>6.2E-2</v>
      </c>
      <c r="M183" s="30" t="s">
        <v>212</v>
      </c>
      <c r="N183" s="30">
        <v>7.1479999999999997</v>
      </c>
      <c r="O183" s="31" t="s">
        <v>3</v>
      </c>
      <c r="P183" s="30">
        <v>5.3999999999999999E-2</v>
      </c>
      <c r="Q183" s="30" t="s">
        <v>212</v>
      </c>
      <c r="R183" s="30">
        <f t="shared" ref="R183:R188" si="3">SUM(D183:Q183)</f>
        <v>99.21</v>
      </c>
      <c r="S183" s="67">
        <v>83.357998768986732</v>
      </c>
    </row>
    <row r="184" spans="1:19" ht="14.5" customHeight="1" x14ac:dyDescent="0.35">
      <c r="A184" s="46"/>
      <c r="B184" s="48" t="s">
        <v>685</v>
      </c>
      <c r="C184" s="145" t="s">
        <v>61</v>
      </c>
      <c r="D184" s="30">
        <v>41.387</v>
      </c>
      <c r="E184" s="30">
        <v>17.283000000000001</v>
      </c>
      <c r="F184" s="30">
        <v>6.87</v>
      </c>
      <c r="G184" s="30">
        <v>20.213000000000001</v>
      </c>
      <c r="H184" s="30">
        <v>0.27200000000000002</v>
      </c>
      <c r="I184" s="30">
        <v>5.5170000000000003</v>
      </c>
      <c r="J184" s="30" t="s">
        <v>212</v>
      </c>
      <c r="K184" s="30" t="s">
        <v>212</v>
      </c>
      <c r="L184" s="30">
        <v>5.7000000000000002E-2</v>
      </c>
      <c r="M184" s="30" t="s">
        <v>212</v>
      </c>
      <c r="N184" s="30">
        <v>7.0170000000000003</v>
      </c>
      <c r="O184" s="31" t="s">
        <v>3</v>
      </c>
      <c r="P184" s="30">
        <v>4.9000000000000002E-2</v>
      </c>
      <c r="Q184" s="30" t="s">
        <v>212</v>
      </c>
      <c r="R184" s="30">
        <f t="shared" si="3"/>
        <v>98.66500000000002</v>
      </c>
      <c r="S184" s="67">
        <v>83.988746476225614</v>
      </c>
    </row>
    <row r="185" spans="1:19" ht="14.5" customHeight="1" x14ac:dyDescent="0.35">
      <c r="A185" s="46"/>
      <c r="B185" s="48" t="s">
        <v>686</v>
      </c>
      <c r="C185" s="145" t="s">
        <v>500</v>
      </c>
      <c r="D185" s="30">
        <v>39.340000000000003</v>
      </c>
      <c r="E185" s="30">
        <v>21.824999999999999</v>
      </c>
      <c r="F185" s="30">
        <v>11.16</v>
      </c>
      <c r="G185" s="30">
        <v>10.925000000000001</v>
      </c>
      <c r="H185" s="30">
        <v>0.192</v>
      </c>
      <c r="I185" s="30">
        <v>14.2</v>
      </c>
      <c r="J185" s="30">
        <v>0.11700000000000001</v>
      </c>
      <c r="K185" s="30" t="s">
        <v>212</v>
      </c>
      <c r="L185" s="30">
        <v>0.35699999999999998</v>
      </c>
      <c r="M185" s="30" t="s">
        <v>212</v>
      </c>
      <c r="N185" s="30">
        <v>6.2E-2</v>
      </c>
      <c r="O185" s="31" t="s">
        <v>3</v>
      </c>
      <c r="P185" s="30" t="s">
        <v>212</v>
      </c>
      <c r="Q185" s="30">
        <v>4.7E-2</v>
      </c>
      <c r="R185" s="30">
        <f t="shared" si="3"/>
        <v>98.224999999999994</v>
      </c>
      <c r="S185" s="67">
        <v>63.57458243712032</v>
      </c>
    </row>
    <row r="186" spans="1:19" ht="14.5" customHeight="1" x14ac:dyDescent="0.35">
      <c r="A186" s="46"/>
      <c r="B186" s="48" t="s">
        <v>687</v>
      </c>
      <c r="C186" s="145" t="s">
        <v>500</v>
      </c>
      <c r="D186" s="30">
        <v>39.715000000000003</v>
      </c>
      <c r="E186" s="30">
        <v>22.167999999999999</v>
      </c>
      <c r="F186" s="30">
        <v>11.195</v>
      </c>
      <c r="G186" s="30">
        <v>10.785</v>
      </c>
      <c r="H186" s="30">
        <v>0.188</v>
      </c>
      <c r="I186" s="30">
        <v>13.632999999999999</v>
      </c>
      <c r="J186" s="30">
        <v>0.121</v>
      </c>
      <c r="K186" s="30" t="s">
        <v>212</v>
      </c>
      <c r="L186" s="30">
        <v>0.36299999999999999</v>
      </c>
      <c r="M186" s="30" t="s">
        <v>212</v>
      </c>
      <c r="N186" s="30">
        <v>0.05</v>
      </c>
      <c r="O186" s="31" t="s">
        <v>3</v>
      </c>
      <c r="P186" s="30">
        <v>0.02</v>
      </c>
      <c r="Q186" s="30">
        <v>7.6999999999999999E-2</v>
      </c>
      <c r="R186" s="30">
        <f t="shared" si="3"/>
        <v>98.314999999999984</v>
      </c>
      <c r="S186" s="67">
        <v>63.202598239932243</v>
      </c>
    </row>
    <row r="187" spans="1:19" ht="14.5" customHeight="1" x14ac:dyDescent="0.35">
      <c r="A187" s="46"/>
      <c r="B187" s="48" t="s">
        <v>688</v>
      </c>
      <c r="C187" s="145" t="s">
        <v>500</v>
      </c>
      <c r="D187" s="30">
        <v>39.92</v>
      </c>
      <c r="E187" s="30">
        <v>22.004999999999999</v>
      </c>
      <c r="F187" s="30">
        <v>9.5</v>
      </c>
      <c r="G187" s="30">
        <v>12.02</v>
      </c>
      <c r="H187" s="30">
        <v>0.186</v>
      </c>
      <c r="I187" s="30">
        <v>14.06</v>
      </c>
      <c r="J187" s="30">
        <v>0.155</v>
      </c>
      <c r="K187" s="30" t="s">
        <v>212</v>
      </c>
      <c r="L187" s="30">
        <v>0.32600000000000001</v>
      </c>
      <c r="M187" s="30" t="s">
        <v>4</v>
      </c>
      <c r="N187" s="30">
        <v>6.0999999999999999E-2</v>
      </c>
      <c r="O187" s="31" t="s">
        <v>3</v>
      </c>
      <c r="P187" s="30" t="s">
        <v>2</v>
      </c>
      <c r="Q187" s="30">
        <v>5.8000000000000003E-2</v>
      </c>
      <c r="R187" s="30">
        <f t="shared" si="3"/>
        <v>98.291000000000011</v>
      </c>
      <c r="S187" s="67">
        <v>69.285680476410903</v>
      </c>
    </row>
    <row r="188" spans="1:19" ht="14.5" customHeight="1" x14ac:dyDescent="0.35">
      <c r="A188" s="46"/>
      <c r="B188" s="48" t="s">
        <v>689</v>
      </c>
      <c r="C188" s="145" t="s">
        <v>500</v>
      </c>
      <c r="D188" s="30">
        <v>40.31</v>
      </c>
      <c r="E188" s="30">
        <v>22.024000000000001</v>
      </c>
      <c r="F188" s="30">
        <v>9.484</v>
      </c>
      <c r="G188" s="30">
        <v>12.112</v>
      </c>
      <c r="H188" s="30">
        <v>0.17799999999999999</v>
      </c>
      <c r="I188" s="30">
        <v>13.826000000000001</v>
      </c>
      <c r="J188" s="30">
        <v>0.13600000000000001</v>
      </c>
      <c r="K188" s="30" t="s">
        <v>212</v>
      </c>
      <c r="L188" s="30">
        <v>0.30599999999999999</v>
      </c>
      <c r="M188" s="30" t="s">
        <v>4</v>
      </c>
      <c r="N188" s="30">
        <v>7.0000000000000007E-2</v>
      </c>
      <c r="O188" s="31" t="s">
        <v>3</v>
      </c>
      <c r="P188" s="30" t="s">
        <v>2</v>
      </c>
      <c r="Q188" s="30" t="s">
        <v>212</v>
      </c>
      <c r="R188" s="30">
        <f t="shared" si="3"/>
        <v>98.445999999999984</v>
      </c>
      <c r="S188" s="67">
        <v>69.483455019927305</v>
      </c>
    </row>
    <row r="189" spans="1:19" ht="14.5" customHeight="1" x14ac:dyDescent="0.35">
      <c r="A189" s="46"/>
      <c r="B189" s="48" t="s">
        <v>690</v>
      </c>
      <c r="C189" s="145" t="s">
        <v>500</v>
      </c>
      <c r="D189" s="31" t="s">
        <v>3</v>
      </c>
      <c r="E189" s="31" t="s">
        <v>3</v>
      </c>
      <c r="F189" s="31" t="s">
        <v>3</v>
      </c>
      <c r="G189" s="31" t="s">
        <v>3</v>
      </c>
      <c r="H189" s="31" t="s">
        <v>3</v>
      </c>
      <c r="I189" s="31" t="s">
        <v>3</v>
      </c>
      <c r="J189" s="31" t="s">
        <v>3</v>
      </c>
      <c r="K189" s="31" t="s">
        <v>3</v>
      </c>
      <c r="L189" s="31" t="s">
        <v>3</v>
      </c>
      <c r="M189" s="31" t="s">
        <v>3</v>
      </c>
      <c r="N189" s="31" t="s">
        <v>3</v>
      </c>
      <c r="O189" s="31" t="s">
        <v>3</v>
      </c>
      <c r="P189" s="31" t="s">
        <v>3</v>
      </c>
      <c r="Q189" s="31" t="s">
        <v>3</v>
      </c>
      <c r="R189" s="30" t="s">
        <v>3</v>
      </c>
      <c r="S189" s="67" t="s">
        <v>3</v>
      </c>
    </row>
    <row r="190" spans="1:19" ht="14.5" customHeight="1" x14ac:dyDescent="0.35">
      <c r="A190" s="46"/>
      <c r="B190" s="48" t="s">
        <v>691</v>
      </c>
      <c r="C190" s="145" t="s">
        <v>500</v>
      </c>
      <c r="D190" s="31" t="s">
        <v>3</v>
      </c>
      <c r="E190" s="31" t="s">
        <v>3</v>
      </c>
      <c r="F190" s="31" t="s">
        <v>3</v>
      </c>
      <c r="G190" s="31" t="s">
        <v>3</v>
      </c>
      <c r="H190" s="31" t="s">
        <v>3</v>
      </c>
      <c r="I190" s="31" t="s">
        <v>3</v>
      </c>
      <c r="J190" s="31" t="s">
        <v>3</v>
      </c>
      <c r="K190" s="31" t="s">
        <v>3</v>
      </c>
      <c r="L190" s="31" t="s">
        <v>3</v>
      </c>
      <c r="M190" s="31" t="s">
        <v>3</v>
      </c>
      <c r="N190" s="31" t="s">
        <v>3</v>
      </c>
      <c r="O190" s="31" t="s">
        <v>3</v>
      </c>
      <c r="P190" s="31" t="s">
        <v>3</v>
      </c>
      <c r="Q190" s="31" t="s">
        <v>3</v>
      </c>
      <c r="R190" s="30" t="s">
        <v>3</v>
      </c>
      <c r="S190" s="67" t="s">
        <v>3</v>
      </c>
    </row>
    <row r="191" spans="1:19" ht="14.5" customHeight="1" x14ac:dyDescent="0.35">
      <c r="A191" s="46"/>
      <c r="B191" s="48" t="s">
        <v>692</v>
      </c>
      <c r="C191" s="145" t="s">
        <v>500</v>
      </c>
      <c r="D191" s="31" t="s">
        <v>3</v>
      </c>
      <c r="E191" s="31" t="s">
        <v>3</v>
      </c>
      <c r="F191" s="31" t="s">
        <v>3</v>
      </c>
      <c r="G191" s="31" t="s">
        <v>3</v>
      </c>
      <c r="H191" s="31" t="s">
        <v>3</v>
      </c>
      <c r="I191" s="31" t="s">
        <v>3</v>
      </c>
      <c r="J191" s="31" t="s">
        <v>3</v>
      </c>
      <c r="K191" s="31" t="s">
        <v>3</v>
      </c>
      <c r="L191" s="31" t="s">
        <v>3</v>
      </c>
      <c r="M191" s="31" t="s">
        <v>3</v>
      </c>
      <c r="N191" s="31" t="s">
        <v>3</v>
      </c>
      <c r="O191" s="31" t="s">
        <v>3</v>
      </c>
      <c r="P191" s="31" t="s">
        <v>3</v>
      </c>
      <c r="Q191" s="31" t="s">
        <v>3</v>
      </c>
      <c r="R191" s="30" t="s">
        <v>3</v>
      </c>
      <c r="S191" s="67" t="s">
        <v>3</v>
      </c>
    </row>
    <row r="192" spans="1:19" ht="14.5" customHeight="1" x14ac:dyDescent="0.35">
      <c r="A192" s="46"/>
      <c r="B192" s="48" t="s">
        <v>693</v>
      </c>
      <c r="C192" s="145" t="s">
        <v>500</v>
      </c>
      <c r="D192" s="31" t="s">
        <v>3</v>
      </c>
      <c r="E192" s="31" t="s">
        <v>3</v>
      </c>
      <c r="F192" s="31" t="s">
        <v>3</v>
      </c>
      <c r="G192" s="31" t="s">
        <v>3</v>
      </c>
      <c r="H192" s="31" t="s">
        <v>3</v>
      </c>
      <c r="I192" s="31" t="s">
        <v>3</v>
      </c>
      <c r="J192" s="31" t="s">
        <v>3</v>
      </c>
      <c r="K192" s="31" t="s">
        <v>3</v>
      </c>
      <c r="L192" s="31" t="s">
        <v>3</v>
      </c>
      <c r="M192" s="31" t="s">
        <v>3</v>
      </c>
      <c r="N192" s="31" t="s">
        <v>3</v>
      </c>
      <c r="O192" s="31" t="s">
        <v>3</v>
      </c>
      <c r="P192" s="31" t="s">
        <v>3</v>
      </c>
      <c r="Q192" s="31" t="s">
        <v>3</v>
      </c>
      <c r="R192" s="30" t="s">
        <v>3</v>
      </c>
      <c r="S192" s="67" t="s">
        <v>3</v>
      </c>
    </row>
    <row r="193" spans="1:19" ht="14.5" customHeight="1" x14ac:dyDescent="0.35">
      <c r="A193" s="46"/>
      <c r="B193" s="48" t="s">
        <v>694</v>
      </c>
      <c r="C193" s="145" t="s">
        <v>500</v>
      </c>
      <c r="D193" s="31" t="s">
        <v>3</v>
      </c>
      <c r="E193" s="31" t="s">
        <v>3</v>
      </c>
      <c r="F193" s="31" t="s">
        <v>3</v>
      </c>
      <c r="G193" s="31" t="s">
        <v>3</v>
      </c>
      <c r="H193" s="31" t="s">
        <v>3</v>
      </c>
      <c r="I193" s="31" t="s">
        <v>3</v>
      </c>
      <c r="J193" s="31" t="s">
        <v>3</v>
      </c>
      <c r="K193" s="31" t="s">
        <v>3</v>
      </c>
      <c r="L193" s="31" t="s">
        <v>3</v>
      </c>
      <c r="M193" s="31" t="s">
        <v>3</v>
      </c>
      <c r="N193" s="31" t="s">
        <v>3</v>
      </c>
      <c r="O193" s="31" t="s">
        <v>3</v>
      </c>
      <c r="P193" s="31" t="s">
        <v>3</v>
      </c>
      <c r="Q193" s="31" t="s">
        <v>3</v>
      </c>
      <c r="R193" s="30" t="s">
        <v>3</v>
      </c>
      <c r="S193" s="67" t="s">
        <v>3</v>
      </c>
    </row>
    <row r="194" spans="1:19" ht="14.5" customHeight="1" x14ac:dyDescent="0.35">
      <c r="A194" s="46"/>
      <c r="B194" s="48" t="s">
        <v>695</v>
      </c>
      <c r="C194" s="145" t="s">
        <v>500</v>
      </c>
      <c r="D194" s="31" t="s">
        <v>3</v>
      </c>
      <c r="E194" s="31" t="s">
        <v>3</v>
      </c>
      <c r="F194" s="31" t="s">
        <v>3</v>
      </c>
      <c r="G194" s="31" t="s">
        <v>3</v>
      </c>
      <c r="H194" s="31" t="s">
        <v>3</v>
      </c>
      <c r="I194" s="31" t="s">
        <v>3</v>
      </c>
      <c r="J194" s="31" t="s">
        <v>3</v>
      </c>
      <c r="K194" s="31" t="s">
        <v>3</v>
      </c>
      <c r="L194" s="31" t="s">
        <v>3</v>
      </c>
      <c r="M194" s="31" t="s">
        <v>3</v>
      </c>
      <c r="N194" s="31" t="s">
        <v>3</v>
      </c>
      <c r="O194" s="31" t="s">
        <v>3</v>
      </c>
      <c r="P194" s="31" t="s">
        <v>3</v>
      </c>
      <c r="Q194" s="31" t="s">
        <v>3</v>
      </c>
      <c r="R194" s="30" t="s">
        <v>3</v>
      </c>
      <c r="S194" s="67" t="s">
        <v>3</v>
      </c>
    </row>
    <row r="195" spans="1:19" ht="14.5" customHeight="1" x14ac:dyDescent="0.35">
      <c r="A195" s="46"/>
      <c r="B195" s="48" t="s">
        <v>696</v>
      </c>
      <c r="C195" s="145" t="s">
        <v>500</v>
      </c>
      <c r="D195" s="31" t="s">
        <v>3</v>
      </c>
      <c r="E195" s="31" t="s">
        <v>3</v>
      </c>
      <c r="F195" s="31" t="s">
        <v>3</v>
      </c>
      <c r="G195" s="31" t="s">
        <v>3</v>
      </c>
      <c r="H195" s="31" t="s">
        <v>3</v>
      </c>
      <c r="I195" s="31" t="s">
        <v>3</v>
      </c>
      <c r="J195" s="31" t="s">
        <v>3</v>
      </c>
      <c r="K195" s="31" t="s">
        <v>3</v>
      </c>
      <c r="L195" s="31" t="s">
        <v>3</v>
      </c>
      <c r="M195" s="31" t="s">
        <v>3</v>
      </c>
      <c r="N195" s="31" t="s">
        <v>3</v>
      </c>
      <c r="O195" s="31" t="s">
        <v>3</v>
      </c>
      <c r="P195" s="31" t="s">
        <v>3</v>
      </c>
      <c r="Q195" s="31" t="s">
        <v>3</v>
      </c>
      <c r="R195" s="30" t="s">
        <v>3</v>
      </c>
      <c r="S195" s="67" t="s">
        <v>3</v>
      </c>
    </row>
    <row r="196" spans="1:19" ht="14.5" customHeight="1" x14ac:dyDescent="0.35">
      <c r="A196" s="46"/>
      <c r="B196" s="48" t="s">
        <v>697</v>
      </c>
      <c r="C196" s="145" t="s">
        <v>500</v>
      </c>
      <c r="D196" s="31" t="s">
        <v>3</v>
      </c>
      <c r="E196" s="31" t="s">
        <v>3</v>
      </c>
      <c r="F196" s="31" t="s">
        <v>3</v>
      </c>
      <c r="G196" s="31" t="s">
        <v>3</v>
      </c>
      <c r="H196" s="31" t="s">
        <v>3</v>
      </c>
      <c r="I196" s="31" t="s">
        <v>3</v>
      </c>
      <c r="J196" s="31" t="s">
        <v>3</v>
      </c>
      <c r="K196" s="31" t="s">
        <v>3</v>
      </c>
      <c r="L196" s="31" t="s">
        <v>3</v>
      </c>
      <c r="M196" s="31" t="s">
        <v>3</v>
      </c>
      <c r="N196" s="31" t="s">
        <v>3</v>
      </c>
      <c r="O196" s="31" t="s">
        <v>3</v>
      </c>
      <c r="P196" s="31" t="s">
        <v>3</v>
      </c>
      <c r="Q196" s="31" t="s">
        <v>3</v>
      </c>
      <c r="R196" s="30" t="s">
        <v>3</v>
      </c>
      <c r="S196" s="67" t="s">
        <v>3</v>
      </c>
    </row>
    <row r="197" spans="1:19" ht="14.5" customHeight="1" x14ac:dyDescent="0.35">
      <c r="A197" s="46"/>
      <c r="B197" s="48" t="s">
        <v>698</v>
      </c>
      <c r="C197" s="145" t="s">
        <v>500</v>
      </c>
      <c r="D197" s="31" t="s">
        <v>3</v>
      </c>
      <c r="E197" s="31" t="s">
        <v>3</v>
      </c>
      <c r="F197" s="31" t="s">
        <v>3</v>
      </c>
      <c r="G197" s="31" t="s">
        <v>3</v>
      </c>
      <c r="H197" s="31" t="s">
        <v>3</v>
      </c>
      <c r="I197" s="31" t="s">
        <v>3</v>
      </c>
      <c r="J197" s="31" t="s">
        <v>3</v>
      </c>
      <c r="K197" s="31" t="s">
        <v>3</v>
      </c>
      <c r="L197" s="31" t="s">
        <v>3</v>
      </c>
      <c r="M197" s="31" t="s">
        <v>3</v>
      </c>
      <c r="N197" s="31" t="s">
        <v>3</v>
      </c>
      <c r="O197" s="31" t="s">
        <v>3</v>
      </c>
      <c r="P197" s="31" t="s">
        <v>3</v>
      </c>
      <c r="Q197" s="31" t="s">
        <v>3</v>
      </c>
      <c r="R197" s="30" t="s">
        <v>3</v>
      </c>
      <c r="S197" s="67" t="s">
        <v>3</v>
      </c>
    </row>
    <row r="198" spans="1:19" ht="14.5" customHeight="1" x14ac:dyDescent="0.35">
      <c r="A198" s="46"/>
      <c r="B198" s="48" t="s">
        <v>699</v>
      </c>
      <c r="C198" s="145" t="s">
        <v>500</v>
      </c>
      <c r="D198" s="31" t="s">
        <v>3</v>
      </c>
      <c r="E198" s="31" t="s">
        <v>3</v>
      </c>
      <c r="F198" s="31" t="s">
        <v>3</v>
      </c>
      <c r="G198" s="31" t="s">
        <v>3</v>
      </c>
      <c r="H198" s="31" t="s">
        <v>3</v>
      </c>
      <c r="I198" s="31" t="s">
        <v>3</v>
      </c>
      <c r="J198" s="31" t="s">
        <v>3</v>
      </c>
      <c r="K198" s="31" t="s">
        <v>3</v>
      </c>
      <c r="L198" s="31" t="s">
        <v>3</v>
      </c>
      <c r="M198" s="31" t="s">
        <v>3</v>
      </c>
      <c r="N198" s="31" t="s">
        <v>3</v>
      </c>
      <c r="O198" s="31" t="s">
        <v>3</v>
      </c>
      <c r="P198" s="31" t="s">
        <v>3</v>
      </c>
      <c r="Q198" s="31" t="s">
        <v>3</v>
      </c>
      <c r="R198" s="30" t="s">
        <v>3</v>
      </c>
      <c r="S198" s="67" t="s">
        <v>3</v>
      </c>
    </row>
    <row r="199" spans="1:19" ht="14.5" customHeight="1" x14ac:dyDescent="0.35">
      <c r="A199" s="46"/>
      <c r="B199" s="48" t="s">
        <v>700</v>
      </c>
      <c r="C199" s="145" t="s">
        <v>9</v>
      </c>
      <c r="D199" s="30">
        <v>41.314999999999998</v>
      </c>
      <c r="E199" s="30">
        <v>17.495000000000001</v>
      </c>
      <c r="F199" s="30">
        <v>5.9349999999999996</v>
      </c>
      <c r="G199" s="30">
        <v>21.8</v>
      </c>
      <c r="H199" s="30">
        <v>0.248</v>
      </c>
      <c r="I199" s="30">
        <v>4.3380000000000001</v>
      </c>
      <c r="J199" s="30">
        <v>0.02</v>
      </c>
      <c r="K199" s="30" t="s">
        <v>2</v>
      </c>
      <c r="L199" s="30" t="s">
        <v>6</v>
      </c>
      <c r="M199" s="30" t="s">
        <v>4</v>
      </c>
      <c r="N199" s="30">
        <v>7.9880000000000004</v>
      </c>
      <c r="O199" s="31" t="s">
        <v>3</v>
      </c>
      <c r="P199" s="30">
        <v>4.8000000000000001E-2</v>
      </c>
      <c r="Q199" s="30" t="s">
        <v>19</v>
      </c>
      <c r="R199" s="30">
        <f>SUM(D199:Q199)</f>
        <v>99.186999999999998</v>
      </c>
      <c r="S199" s="67">
        <v>86.752749430147318</v>
      </c>
    </row>
    <row r="200" spans="1:19" ht="14.5" customHeight="1" x14ac:dyDescent="0.35">
      <c r="A200" s="50"/>
      <c r="B200" s="79" t="s">
        <v>701</v>
      </c>
      <c r="C200" s="146" t="s">
        <v>9</v>
      </c>
      <c r="D200" s="10">
        <v>41.61</v>
      </c>
      <c r="E200" s="10">
        <v>16.239999999999998</v>
      </c>
      <c r="F200" s="10">
        <v>6.33</v>
      </c>
      <c r="G200" s="10">
        <v>21.86</v>
      </c>
      <c r="H200" s="10">
        <v>0.248</v>
      </c>
      <c r="I200" s="10">
        <v>4.3</v>
      </c>
      <c r="J200" s="10">
        <v>0.03</v>
      </c>
      <c r="K200" s="10" t="s">
        <v>2</v>
      </c>
      <c r="L200" s="10" t="s">
        <v>6</v>
      </c>
      <c r="M200" s="10" t="s">
        <v>4</v>
      </c>
      <c r="N200" s="10">
        <v>8</v>
      </c>
      <c r="O200" s="11" t="s">
        <v>3</v>
      </c>
      <c r="P200" s="10">
        <v>5.2999999999999999E-2</v>
      </c>
      <c r="Q200" s="10" t="s">
        <v>19</v>
      </c>
      <c r="R200" s="10">
        <f>SUM(D200:Q200)</f>
        <v>98.670999999999992</v>
      </c>
      <c r="S200" s="68">
        <v>86.027638108383456</v>
      </c>
    </row>
    <row r="201" spans="1:19" ht="14.5" customHeight="1" x14ac:dyDescent="0.35">
      <c r="A201" s="23" t="s">
        <v>271</v>
      </c>
      <c r="B201" s="78" t="s">
        <v>702</v>
      </c>
      <c r="C201" s="144" t="s">
        <v>500</v>
      </c>
      <c r="D201" s="20" t="s">
        <v>3</v>
      </c>
      <c r="E201" s="20" t="s">
        <v>3</v>
      </c>
      <c r="F201" s="20" t="s">
        <v>3</v>
      </c>
      <c r="G201" s="20" t="s">
        <v>3</v>
      </c>
      <c r="H201" s="20" t="s">
        <v>3</v>
      </c>
      <c r="I201" s="20" t="s">
        <v>3</v>
      </c>
      <c r="J201" s="20" t="s">
        <v>3</v>
      </c>
      <c r="K201" s="20" t="s">
        <v>3</v>
      </c>
      <c r="L201" s="20" t="s">
        <v>3</v>
      </c>
      <c r="M201" s="20" t="s">
        <v>3</v>
      </c>
      <c r="N201" s="20" t="s">
        <v>3</v>
      </c>
      <c r="O201" s="20" t="s">
        <v>3</v>
      </c>
      <c r="P201" s="20" t="s">
        <v>3</v>
      </c>
      <c r="Q201" s="20" t="s">
        <v>3</v>
      </c>
      <c r="R201" s="20" t="s">
        <v>3</v>
      </c>
      <c r="S201" s="66" t="s">
        <v>3</v>
      </c>
    </row>
    <row r="202" spans="1:19" ht="14.5" customHeight="1" x14ac:dyDescent="0.35">
      <c r="A202" s="46"/>
      <c r="B202" s="48" t="s">
        <v>703</v>
      </c>
      <c r="C202" s="145" t="s">
        <v>500</v>
      </c>
      <c r="D202" s="31" t="s">
        <v>3</v>
      </c>
      <c r="E202" s="31" t="s">
        <v>3</v>
      </c>
      <c r="F202" s="31" t="s">
        <v>3</v>
      </c>
      <c r="G202" s="31" t="s">
        <v>3</v>
      </c>
      <c r="H202" s="31" t="s">
        <v>3</v>
      </c>
      <c r="I202" s="31" t="s">
        <v>3</v>
      </c>
      <c r="J202" s="31" t="s">
        <v>3</v>
      </c>
      <c r="K202" s="31" t="s">
        <v>3</v>
      </c>
      <c r="L202" s="31" t="s">
        <v>3</v>
      </c>
      <c r="M202" s="31" t="s">
        <v>3</v>
      </c>
      <c r="N202" s="31" t="s">
        <v>3</v>
      </c>
      <c r="O202" s="31" t="s">
        <v>3</v>
      </c>
      <c r="P202" s="31" t="s">
        <v>3</v>
      </c>
      <c r="Q202" s="31" t="s">
        <v>3</v>
      </c>
      <c r="R202" s="31" t="s">
        <v>3</v>
      </c>
      <c r="S202" s="67" t="s">
        <v>3</v>
      </c>
    </row>
    <row r="203" spans="1:19" ht="14.5" customHeight="1" x14ac:dyDescent="0.35">
      <c r="A203" s="46"/>
      <c r="B203" s="48" t="s">
        <v>704</v>
      </c>
      <c r="C203" s="145" t="s">
        <v>500</v>
      </c>
      <c r="D203" s="31" t="s">
        <v>3</v>
      </c>
      <c r="E203" s="31" t="s">
        <v>3</v>
      </c>
      <c r="F203" s="31" t="s">
        <v>3</v>
      </c>
      <c r="G203" s="31" t="s">
        <v>3</v>
      </c>
      <c r="H203" s="31" t="s">
        <v>3</v>
      </c>
      <c r="I203" s="31" t="s">
        <v>3</v>
      </c>
      <c r="J203" s="31" t="s">
        <v>3</v>
      </c>
      <c r="K203" s="31" t="s">
        <v>3</v>
      </c>
      <c r="L203" s="31" t="s">
        <v>3</v>
      </c>
      <c r="M203" s="31" t="s">
        <v>3</v>
      </c>
      <c r="N203" s="31" t="s">
        <v>3</v>
      </c>
      <c r="O203" s="31" t="s">
        <v>3</v>
      </c>
      <c r="P203" s="31" t="s">
        <v>3</v>
      </c>
      <c r="Q203" s="31" t="s">
        <v>3</v>
      </c>
      <c r="R203" s="31" t="s">
        <v>3</v>
      </c>
      <c r="S203" s="67" t="s">
        <v>3</v>
      </c>
    </row>
    <row r="204" spans="1:19" ht="14.5" customHeight="1" x14ac:dyDescent="0.35">
      <c r="A204" s="46"/>
      <c r="B204" s="48" t="s">
        <v>705</v>
      </c>
      <c r="C204" s="145" t="s">
        <v>500</v>
      </c>
      <c r="D204" s="30">
        <v>40.229999999999997</v>
      </c>
      <c r="E204" s="30">
        <v>22.26</v>
      </c>
      <c r="F204" s="30">
        <v>15.34</v>
      </c>
      <c r="G204" s="30">
        <v>15.12</v>
      </c>
      <c r="H204" s="30">
        <v>0.39</v>
      </c>
      <c r="I204" s="30">
        <v>5.54</v>
      </c>
      <c r="J204" s="30">
        <v>0.11</v>
      </c>
      <c r="K204" s="31" t="s">
        <v>3</v>
      </c>
      <c r="L204" s="30">
        <v>0.69</v>
      </c>
      <c r="M204" s="31" t="s">
        <v>3</v>
      </c>
      <c r="N204" s="30" t="s">
        <v>706</v>
      </c>
      <c r="O204" s="31" t="s">
        <v>3</v>
      </c>
      <c r="P204" s="31" t="s">
        <v>3</v>
      </c>
      <c r="Q204" s="31" t="s">
        <v>3</v>
      </c>
      <c r="R204" s="30">
        <f>SUM(D204:Q204)</f>
        <v>99.68</v>
      </c>
      <c r="S204" s="67">
        <v>63.732756688767985</v>
      </c>
    </row>
    <row r="205" spans="1:19" ht="14.5" customHeight="1" x14ac:dyDescent="0.35">
      <c r="A205" s="46"/>
      <c r="B205" s="48" t="s">
        <v>707</v>
      </c>
      <c r="C205" s="145" t="s">
        <v>500</v>
      </c>
      <c r="D205" s="31" t="s">
        <v>3</v>
      </c>
      <c r="E205" s="31" t="s">
        <v>3</v>
      </c>
      <c r="F205" s="31" t="s">
        <v>3</v>
      </c>
      <c r="G205" s="31" t="s">
        <v>3</v>
      </c>
      <c r="H205" s="31" t="s">
        <v>3</v>
      </c>
      <c r="I205" s="31" t="s">
        <v>3</v>
      </c>
      <c r="J205" s="31" t="s">
        <v>3</v>
      </c>
      <c r="K205" s="31" t="s">
        <v>3</v>
      </c>
      <c r="L205" s="31" t="s">
        <v>3</v>
      </c>
      <c r="M205" s="31" t="s">
        <v>3</v>
      </c>
      <c r="N205" s="31" t="s">
        <v>3</v>
      </c>
      <c r="O205" s="31" t="s">
        <v>3</v>
      </c>
      <c r="P205" s="31" t="s">
        <v>3</v>
      </c>
      <c r="Q205" s="31" t="s">
        <v>3</v>
      </c>
      <c r="R205" s="31" t="s">
        <v>3</v>
      </c>
      <c r="S205" s="67" t="s">
        <v>3</v>
      </c>
    </row>
    <row r="206" spans="1:19" ht="14.5" customHeight="1" x14ac:dyDescent="0.35">
      <c r="A206" s="46"/>
      <c r="B206" s="48" t="s">
        <v>708</v>
      </c>
      <c r="C206" s="145" t="s">
        <v>500</v>
      </c>
      <c r="D206" s="30">
        <v>40.11</v>
      </c>
      <c r="E206" s="30">
        <v>21.26</v>
      </c>
      <c r="F206" s="30">
        <v>17.809999999999999</v>
      </c>
      <c r="G206" s="30">
        <v>12.78</v>
      </c>
      <c r="H206" s="30">
        <v>0.41</v>
      </c>
      <c r="I206" s="30">
        <v>6.97</v>
      </c>
      <c r="J206" s="30">
        <v>0.1</v>
      </c>
      <c r="K206" s="31" t="s">
        <v>3</v>
      </c>
      <c r="L206" s="30">
        <v>0.61</v>
      </c>
      <c r="M206" s="31" t="s">
        <v>3</v>
      </c>
      <c r="N206" s="30" t="s">
        <v>706</v>
      </c>
      <c r="O206" s="31" t="s">
        <v>3</v>
      </c>
      <c r="P206" s="31" t="s">
        <v>3</v>
      </c>
      <c r="Q206" s="31" t="s">
        <v>3</v>
      </c>
      <c r="R206" s="30">
        <f t="shared" ref="R206:R222" si="4">SUM(D206:Q206)</f>
        <v>100.05</v>
      </c>
      <c r="S206" s="67">
        <v>56.127803049659349</v>
      </c>
    </row>
    <row r="207" spans="1:19" ht="14.5" customHeight="1" x14ac:dyDescent="0.35">
      <c r="A207" s="46"/>
      <c r="B207" s="48" t="s">
        <v>709</v>
      </c>
      <c r="C207" s="145" t="s">
        <v>500</v>
      </c>
      <c r="D207" s="30">
        <v>40.1</v>
      </c>
      <c r="E207" s="30">
        <v>21.25</v>
      </c>
      <c r="F207" s="30">
        <v>17.89</v>
      </c>
      <c r="G207" s="30">
        <v>12.78</v>
      </c>
      <c r="H207" s="30">
        <v>0.4</v>
      </c>
      <c r="I207" s="30">
        <v>6.96</v>
      </c>
      <c r="J207" s="30">
        <v>0.12</v>
      </c>
      <c r="K207" s="31" t="s">
        <v>3</v>
      </c>
      <c r="L207" s="30">
        <v>0.61</v>
      </c>
      <c r="M207" s="31" t="s">
        <v>3</v>
      </c>
      <c r="N207" s="30" t="s">
        <v>706</v>
      </c>
      <c r="O207" s="31" t="s">
        <v>3</v>
      </c>
      <c r="P207" s="31" t="s">
        <v>3</v>
      </c>
      <c r="Q207" s="31" t="s">
        <v>3</v>
      </c>
      <c r="R207" s="30">
        <f t="shared" si="4"/>
        <v>100.11000000000001</v>
      </c>
      <c r="S207" s="67">
        <v>56.017410825946648</v>
      </c>
    </row>
    <row r="208" spans="1:19" ht="14.5" customHeight="1" x14ac:dyDescent="0.35">
      <c r="A208" s="46"/>
      <c r="B208" s="48" t="s">
        <v>710</v>
      </c>
      <c r="C208" s="145" t="s">
        <v>500</v>
      </c>
      <c r="D208" s="30">
        <v>40.090000000000003</v>
      </c>
      <c r="E208" s="30">
        <v>21.16</v>
      </c>
      <c r="F208" s="30">
        <v>17.690000000000001</v>
      </c>
      <c r="G208" s="30">
        <v>12.76</v>
      </c>
      <c r="H208" s="30">
        <v>0.37</v>
      </c>
      <c r="I208" s="30">
        <v>6.93</v>
      </c>
      <c r="J208" s="30">
        <v>0.1</v>
      </c>
      <c r="K208" s="31" t="s">
        <v>3</v>
      </c>
      <c r="L208" s="30">
        <v>0.62</v>
      </c>
      <c r="M208" s="31" t="s">
        <v>3</v>
      </c>
      <c r="N208" s="30" t="s">
        <v>706</v>
      </c>
      <c r="O208" s="31" t="s">
        <v>3</v>
      </c>
      <c r="P208" s="31" t="s">
        <v>3</v>
      </c>
      <c r="Q208" s="31" t="s">
        <v>3</v>
      </c>
      <c r="R208" s="30">
        <f t="shared" si="4"/>
        <v>99.72</v>
      </c>
      <c r="S208" s="67">
        <v>56.255672010961433</v>
      </c>
    </row>
    <row r="209" spans="1:19" ht="14.5" customHeight="1" x14ac:dyDescent="0.35">
      <c r="A209" s="46"/>
      <c r="B209" s="48" t="s">
        <v>711</v>
      </c>
      <c r="C209" s="145" t="s">
        <v>500</v>
      </c>
      <c r="D209" s="30">
        <v>38.78</v>
      </c>
      <c r="E209" s="30">
        <v>21.8</v>
      </c>
      <c r="F209" s="30">
        <v>18.13</v>
      </c>
      <c r="G209" s="30">
        <v>11.5</v>
      </c>
      <c r="H209" s="30">
        <v>0.47</v>
      </c>
      <c r="I209" s="30">
        <v>7.45</v>
      </c>
      <c r="J209" s="30">
        <v>0.11</v>
      </c>
      <c r="K209" s="31" t="s">
        <v>3</v>
      </c>
      <c r="L209" s="30">
        <v>0.61</v>
      </c>
      <c r="M209" s="31" t="s">
        <v>3</v>
      </c>
      <c r="N209" s="30" t="s">
        <v>706</v>
      </c>
      <c r="O209" s="31" t="s">
        <v>3</v>
      </c>
      <c r="P209" s="31" t="s">
        <v>3</v>
      </c>
      <c r="Q209" s="31" t="s">
        <v>3</v>
      </c>
      <c r="R209" s="30">
        <f t="shared" si="4"/>
        <v>98.85</v>
      </c>
      <c r="S209" s="67">
        <v>53.071332135236759</v>
      </c>
    </row>
    <row r="210" spans="1:19" ht="14.5" customHeight="1" x14ac:dyDescent="0.35">
      <c r="A210" s="46"/>
      <c r="B210" s="48" t="s">
        <v>712</v>
      </c>
      <c r="C210" s="145" t="s">
        <v>500</v>
      </c>
      <c r="D210" s="30">
        <v>39.44</v>
      </c>
      <c r="E210" s="30">
        <v>21.94</v>
      </c>
      <c r="F210" s="30">
        <v>17.16</v>
      </c>
      <c r="G210" s="30">
        <v>12.82</v>
      </c>
      <c r="H210" s="30">
        <v>0.4</v>
      </c>
      <c r="I210" s="30">
        <v>6.84</v>
      </c>
      <c r="J210" s="30">
        <v>0.11</v>
      </c>
      <c r="K210" s="31" t="s">
        <v>3</v>
      </c>
      <c r="L210" s="30">
        <v>0.74</v>
      </c>
      <c r="M210" s="31" t="s">
        <v>3</v>
      </c>
      <c r="N210" s="30" t="s">
        <v>706</v>
      </c>
      <c r="O210" s="31" t="s">
        <v>3</v>
      </c>
      <c r="P210" s="31" t="s">
        <v>3</v>
      </c>
      <c r="Q210" s="31" t="s">
        <v>3</v>
      </c>
      <c r="R210" s="30">
        <f t="shared" si="4"/>
        <v>99.449999999999989</v>
      </c>
      <c r="S210" s="67">
        <v>57.117690282854781</v>
      </c>
    </row>
    <row r="211" spans="1:19" ht="14.5" customHeight="1" x14ac:dyDescent="0.35">
      <c r="A211" s="46"/>
      <c r="B211" s="48" t="s">
        <v>713</v>
      </c>
      <c r="C211" s="145" t="s">
        <v>500</v>
      </c>
      <c r="D211" s="30">
        <v>41.03</v>
      </c>
      <c r="E211" s="30">
        <v>23.04</v>
      </c>
      <c r="F211" s="30">
        <v>11.86</v>
      </c>
      <c r="G211" s="30">
        <v>17.899999999999999</v>
      </c>
      <c r="H211" s="30">
        <v>0.35</v>
      </c>
      <c r="I211" s="30">
        <v>4.8899999999999997</v>
      </c>
      <c r="J211" s="30">
        <v>0.09</v>
      </c>
      <c r="K211" s="31" t="s">
        <v>3</v>
      </c>
      <c r="L211" s="30">
        <v>0.6</v>
      </c>
      <c r="M211" s="31" t="s">
        <v>3</v>
      </c>
      <c r="N211" s="30" t="s">
        <v>706</v>
      </c>
      <c r="O211" s="31" t="s">
        <v>3</v>
      </c>
      <c r="P211" s="31" t="s">
        <v>3</v>
      </c>
      <c r="Q211" s="31" t="s">
        <v>3</v>
      </c>
      <c r="R211" s="30">
        <f t="shared" si="4"/>
        <v>99.759999999999977</v>
      </c>
      <c r="S211" s="67">
        <v>72.905996520552137</v>
      </c>
    </row>
    <row r="212" spans="1:19" ht="14.5" customHeight="1" x14ac:dyDescent="0.35">
      <c r="A212" s="46"/>
      <c r="B212" s="48" t="s">
        <v>714</v>
      </c>
      <c r="C212" s="145" t="s">
        <v>500</v>
      </c>
      <c r="D212" s="30">
        <v>40.880000000000003</v>
      </c>
      <c r="E212" s="30">
        <v>22.96</v>
      </c>
      <c r="F212" s="30">
        <v>12.09</v>
      </c>
      <c r="G212" s="30">
        <v>17.71</v>
      </c>
      <c r="H212" s="30">
        <v>0.31</v>
      </c>
      <c r="I212" s="30">
        <v>5</v>
      </c>
      <c r="J212" s="30">
        <v>0.09</v>
      </c>
      <c r="K212" s="31" t="s">
        <v>3</v>
      </c>
      <c r="L212" s="30">
        <v>0.6</v>
      </c>
      <c r="M212" s="31" t="s">
        <v>3</v>
      </c>
      <c r="N212" s="30" t="s">
        <v>706</v>
      </c>
      <c r="O212" s="31" t="s">
        <v>3</v>
      </c>
      <c r="P212" s="31" t="s">
        <v>3</v>
      </c>
      <c r="Q212" s="31" t="s">
        <v>3</v>
      </c>
      <c r="R212" s="30">
        <f t="shared" si="4"/>
        <v>99.640000000000015</v>
      </c>
      <c r="S212" s="67">
        <v>72.311778690627705</v>
      </c>
    </row>
    <row r="213" spans="1:19" ht="14.5" customHeight="1" x14ac:dyDescent="0.35">
      <c r="A213" s="46"/>
      <c r="B213" s="48" t="s">
        <v>715</v>
      </c>
      <c r="C213" s="145" t="s">
        <v>500</v>
      </c>
      <c r="D213" s="30">
        <v>40.74</v>
      </c>
      <c r="E213" s="30">
        <v>23.1</v>
      </c>
      <c r="F213" s="30">
        <v>11.96</v>
      </c>
      <c r="G213" s="30">
        <v>17.88</v>
      </c>
      <c r="H213" s="30">
        <v>0.31</v>
      </c>
      <c r="I213" s="30">
        <v>4.95</v>
      </c>
      <c r="J213" s="30">
        <v>0.08</v>
      </c>
      <c r="K213" s="31" t="s">
        <v>3</v>
      </c>
      <c r="L213" s="30">
        <v>0.61</v>
      </c>
      <c r="M213" s="31" t="s">
        <v>3</v>
      </c>
      <c r="N213" s="30" t="s">
        <v>706</v>
      </c>
      <c r="O213" s="31" t="s">
        <v>3</v>
      </c>
      <c r="P213" s="31" t="s">
        <v>3</v>
      </c>
      <c r="Q213" s="31" t="s">
        <v>3</v>
      </c>
      <c r="R213" s="30">
        <f t="shared" si="4"/>
        <v>99.63000000000001</v>
      </c>
      <c r="S213" s="67">
        <v>72.71765008213211</v>
      </c>
    </row>
    <row r="214" spans="1:19" ht="14.5" customHeight="1" x14ac:dyDescent="0.35">
      <c r="A214" s="46"/>
      <c r="B214" s="48" t="s">
        <v>716</v>
      </c>
      <c r="C214" s="145" t="s">
        <v>500</v>
      </c>
      <c r="D214" s="30">
        <v>40.75</v>
      </c>
      <c r="E214" s="30">
        <v>23.03</v>
      </c>
      <c r="F214" s="30">
        <v>11.93</v>
      </c>
      <c r="G214" s="30">
        <v>17.8</v>
      </c>
      <c r="H214" s="30">
        <v>0.34</v>
      </c>
      <c r="I214" s="30">
        <v>4.91</v>
      </c>
      <c r="J214" s="30">
        <v>0.08</v>
      </c>
      <c r="K214" s="31" t="s">
        <v>3</v>
      </c>
      <c r="L214" s="30">
        <v>0.59</v>
      </c>
      <c r="M214" s="31" t="s">
        <v>3</v>
      </c>
      <c r="N214" s="30" t="s">
        <v>706</v>
      </c>
      <c r="O214" s="31" t="s">
        <v>3</v>
      </c>
      <c r="P214" s="31" t="s">
        <v>3</v>
      </c>
      <c r="Q214" s="31" t="s">
        <v>3</v>
      </c>
      <c r="R214" s="30">
        <f t="shared" si="4"/>
        <v>99.43</v>
      </c>
      <c r="S214" s="67">
        <v>72.678494000996764</v>
      </c>
    </row>
    <row r="215" spans="1:19" ht="14.5" customHeight="1" x14ac:dyDescent="0.35">
      <c r="A215" s="46"/>
      <c r="B215" s="48" t="s">
        <v>717</v>
      </c>
      <c r="C215" s="145" t="s">
        <v>500</v>
      </c>
      <c r="D215" s="30">
        <v>40.96</v>
      </c>
      <c r="E215" s="30">
        <v>23.03</v>
      </c>
      <c r="F215" s="30">
        <v>11.54</v>
      </c>
      <c r="G215" s="30">
        <v>17.86</v>
      </c>
      <c r="H215" s="30">
        <v>0.3</v>
      </c>
      <c r="I215" s="30">
        <v>4.95</v>
      </c>
      <c r="J215" s="30">
        <v>0.09</v>
      </c>
      <c r="K215" s="31" t="s">
        <v>3</v>
      </c>
      <c r="L215" s="30">
        <v>0.57999999999999996</v>
      </c>
      <c r="M215" s="31" t="s">
        <v>3</v>
      </c>
      <c r="N215" s="30" t="s">
        <v>706</v>
      </c>
      <c r="O215" s="31" t="s">
        <v>3</v>
      </c>
      <c r="P215" s="31" t="s">
        <v>3</v>
      </c>
      <c r="Q215" s="31" t="s">
        <v>3</v>
      </c>
      <c r="R215" s="30">
        <f t="shared" si="4"/>
        <v>99.31</v>
      </c>
      <c r="S215" s="67">
        <v>73.399233428072819</v>
      </c>
    </row>
    <row r="216" spans="1:19" ht="14.5" customHeight="1" x14ac:dyDescent="0.35">
      <c r="A216" s="46"/>
      <c r="B216" s="48" t="s">
        <v>718</v>
      </c>
      <c r="C216" s="145" t="s">
        <v>500</v>
      </c>
      <c r="D216" s="30">
        <v>41.12</v>
      </c>
      <c r="E216" s="30">
        <v>23.17</v>
      </c>
      <c r="F216" s="30">
        <v>11.69</v>
      </c>
      <c r="G216" s="30">
        <v>18.02</v>
      </c>
      <c r="H216" s="30">
        <v>0.34</v>
      </c>
      <c r="I216" s="30">
        <v>4.9800000000000004</v>
      </c>
      <c r="J216" s="30">
        <v>0.08</v>
      </c>
      <c r="K216" s="31" t="s">
        <v>3</v>
      </c>
      <c r="L216" s="30">
        <v>0.62</v>
      </c>
      <c r="M216" s="31" t="s">
        <v>3</v>
      </c>
      <c r="N216" s="30" t="s">
        <v>706</v>
      </c>
      <c r="O216" s="31" t="s">
        <v>3</v>
      </c>
      <c r="P216" s="31" t="s">
        <v>3</v>
      </c>
      <c r="Q216" s="31" t="s">
        <v>3</v>
      </c>
      <c r="R216" s="30">
        <f t="shared" si="4"/>
        <v>100.02</v>
      </c>
      <c r="S216" s="67">
        <v>73.321142751001787</v>
      </c>
    </row>
    <row r="217" spans="1:19" ht="14.5" customHeight="1" x14ac:dyDescent="0.35">
      <c r="A217" s="46"/>
      <c r="B217" s="48" t="s">
        <v>719</v>
      </c>
      <c r="C217" s="145" t="s">
        <v>720</v>
      </c>
      <c r="D217" s="30">
        <v>40.840000000000003</v>
      </c>
      <c r="E217" s="30">
        <v>22.75</v>
      </c>
      <c r="F217" s="30">
        <v>10.029999999999999</v>
      </c>
      <c r="G217" s="30">
        <v>19.54</v>
      </c>
      <c r="H217" s="30">
        <v>0.3</v>
      </c>
      <c r="I217" s="30">
        <v>4.29</v>
      </c>
      <c r="J217" s="30">
        <v>0.06</v>
      </c>
      <c r="K217" s="31" t="s">
        <v>3</v>
      </c>
      <c r="L217" s="30">
        <v>0.54</v>
      </c>
      <c r="M217" s="31" t="s">
        <v>3</v>
      </c>
      <c r="N217" s="30">
        <v>0.81</v>
      </c>
      <c r="O217" s="31" t="s">
        <v>3</v>
      </c>
      <c r="P217" s="31" t="s">
        <v>3</v>
      </c>
      <c r="Q217" s="31" t="s">
        <v>3</v>
      </c>
      <c r="R217" s="30">
        <f t="shared" si="4"/>
        <v>99.160000000000011</v>
      </c>
      <c r="S217" s="67">
        <v>77.645261088909265</v>
      </c>
    </row>
    <row r="218" spans="1:19" ht="14.5" customHeight="1" x14ac:dyDescent="0.35">
      <c r="A218" s="46"/>
      <c r="B218" s="48" t="s">
        <v>721</v>
      </c>
      <c r="C218" s="145" t="s">
        <v>500</v>
      </c>
      <c r="D218" s="30">
        <v>41.08</v>
      </c>
      <c r="E218" s="30">
        <v>23.36</v>
      </c>
      <c r="F218" s="30">
        <v>12.59</v>
      </c>
      <c r="G218" s="30">
        <v>16.239999999999998</v>
      </c>
      <c r="H218" s="30">
        <v>0.49</v>
      </c>
      <c r="I218" s="30">
        <v>6.25</v>
      </c>
      <c r="J218" s="30">
        <v>0.08</v>
      </c>
      <c r="K218" s="31" t="s">
        <v>3</v>
      </c>
      <c r="L218" s="30">
        <v>0.42</v>
      </c>
      <c r="M218" s="31" t="s">
        <v>3</v>
      </c>
      <c r="N218" s="30" t="s">
        <v>706</v>
      </c>
      <c r="O218" s="31" t="s">
        <v>3</v>
      </c>
      <c r="P218" s="31" t="s">
        <v>3</v>
      </c>
      <c r="Q218" s="31" t="s">
        <v>3</v>
      </c>
      <c r="R218" s="30">
        <f t="shared" si="4"/>
        <v>100.50999999999999</v>
      </c>
      <c r="S218" s="67">
        <v>69.694741614159653</v>
      </c>
    </row>
    <row r="219" spans="1:19" ht="14.5" customHeight="1" x14ac:dyDescent="0.35">
      <c r="A219" s="46"/>
      <c r="B219" s="48" t="s">
        <v>722</v>
      </c>
      <c r="C219" s="145" t="s">
        <v>500</v>
      </c>
      <c r="D219" s="30">
        <v>39.880000000000003</v>
      </c>
      <c r="E219" s="30">
        <v>22.13</v>
      </c>
      <c r="F219" s="30">
        <v>16.22</v>
      </c>
      <c r="G219" s="30">
        <v>13.35</v>
      </c>
      <c r="H219" s="30">
        <v>0.43</v>
      </c>
      <c r="I219" s="30">
        <v>6.9</v>
      </c>
      <c r="J219" s="30">
        <v>0.11</v>
      </c>
      <c r="K219" s="31" t="s">
        <v>3</v>
      </c>
      <c r="L219" s="30">
        <v>0.8</v>
      </c>
      <c r="M219" s="31" t="s">
        <v>3</v>
      </c>
      <c r="N219" s="30" t="s">
        <v>706</v>
      </c>
      <c r="O219" s="31" t="s">
        <v>3</v>
      </c>
      <c r="P219" s="31" t="s">
        <v>3</v>
      </c>
      <c r="Q219" s="31" t="s">
        <v>3</v>
      </c>
      <c r="R219" s="30">
        <f t="shared" si="4"/>
        <v>99.820000000000007</v>
      </c>
      <c r="S219" s="67">
        <v>59.471709788212088</v>
      </c>
    </row>
    <row r="220" spans="1:19" ht="14.5" customHeight="1" x14ac:dyDescent="0.35">
      <c r="A220" s="46"/>
      <c r="B220" s="48" t="s">
        <v>723</v>
      </c>
      <c r="C220" s="145" t="s">
        <v>500</v>
      </c>
      <c r="D220" s="30">
        <v>40.28</v>
      </c>
      <c r="E220" s="30">
        <v>21.2</v>
      </c>
      <c r="F220" s="30">
        <v>16.97</v>
      </c>
      <c r="G220" s="30">
        <v>13.17</v>
      </c>
      <c r="H220" s="30">
        <v>0.39</v>
      </c>
      <c r="I220" s="30">
        <v>7.33</v>
      </c>
      <c r="J220" s="30">
        <v>0.12</v>
      </c>
      <c r="K220" s="31" t="s">
        <v>3</v>
      </c>
      <c r="L220" s="30">
        <v>0.77</v>
      </c>
      <c r="M220" s="31" t="s">
        <v>3</v>
      </c>
      <c r="N220" s="30" t="s">
        <v>706</v>
      </c>
      <c r="O220" s="31" t="s">
        <v>3</v>
      </c>
      <c r="P220" s="31" t="s">
        <v>3</v>
      </c>
      <c r="Q220" s="31" t="s">
        <v>3</v>
      </c>
      <c r="R220" s="30">
        <f t="shared" si="4"/>
        <v>100.23</v>
      </c>
      <c r="S220" s="67">
        <v>58.047499149621004</v>
      </c>
    </row>
    <row r="221" spans="1:19" ht="14.5" customHeight="1" x14ac:dyDescent="0.35">
      <c r="A221" s="46"/>
      <c r="B221" s="48" t="s">
        <v>724</v>
      </c>
      <c r="C221" s="145" t="s">
        <v>500</v>
      </c>
      <c r="D221" s="30">
        <v>40.44</v>
      </c>
      <c r="E221" s="30">
        <v>21.28</v>
      </c>
      <c r="F221" s="30">
        <v>17.02</v>
      </c>
      <c r="G221" s="30">
        <v>13.08</v>
      </c>
      <c r="H221" s="30">
        <v>0.42</v>
      </c>
      <c r="I221" s="30">
        <v>7.15</v>
      </c>
      <c r="J221" s="30">
        <v>0.11</v>
      </c>
      <c r="K221" s="31" t="s">
        <v>3</v>
      </c>
      <c r="L221" s="30">
        <v>0.72</v>
      </c>
      <c r="M221" s="31" t="s">
        <v>3</v>
      </c>
      <c r="N221" s="30" t="s">
        <v>706</v>
      </c>
      <c r="O221" s="31" t="s">
        <v>3</v>
      </c>
      <c r="P221" s="31" t="s">
        <v>3</v>
      </c>
      <c r="Q221" s="31" t="s">
        <v>3</v>
      </c>
      <c r="R221" s="30">
        <f t="shared" si="4"/>
        <v>100.22</v>
      </c>
      <c r="S221" s="67">
        <v>57.808678578634236</v>
      </c>
    </row>
    <row r="222" spans="1:19" ht="14.5" customHeight="1" x14ac:dyDescent="0.35">
      <c r="A222" s="46"/>
      <c r="B222" s="48" t="s">
        <v>725</v>
      </c>
      <c r="C222" s="145" t="s">
        <v>500</v>
      </c>
      <c r="D222" s="30">
        <v>40.28</v>
      </c>
      <c r="E222" s="30">
        <v>21.2</v>
      </c>
      <c r="F222" s="30">
        <v>16.77</v>
      </c>
      <c r="G222" s="30">
        <v>13.27</v>
      </c>
      <c r="H222" s="30">
        <v>0.41</v>
      </c>
      <c r="I222" s="30">
        <v>7.2</v>
      </c>
      <c r="J222" s="30">
        <v>0.11</v>
      </c>
      <c r="K222" s="31" t="s">
        <v>3</v>
      </c>
      <c r="L222" s="30">
        <v>0.78</v>
      </c>
      <c r="M222" s="31" t="s">
        <v>3</v>
      </c>
      <c r="N222" s="30" t="s">
        <v>706</v>
      </c>
      <c r="O222" s="31" t="s">
        <v>3</v>
      </c>
      <c r="P222" s="31" t="s">
        <v>3</v>
      </c>
      <c r="Q222" s="31" t="s">
        <v>3</v>
      </c>
      <c r="R222" s="30">
        <f t="shared" si="4"/>
        <v>100.02</v>
      </c>
      <c r="S222" s="67">
        <v>58.519665582445747</v>
      </c>
    </row>
    <row r="223" spans="1:19" ht="14.5" customHeight="1" x14ac:dyDescent="0.35">
      <c r="A223" s="46"/>
      <c r="B223" s="48" t="s">
        <v>726</v>
      </c>
      <c r="C223" s="145" t="s">
        <v>500</v>
      </c>
      <c r="D223" s="31" t="s">
        <v>3</v>
      </c>
      <c r="E223" s="31" t="s">
        <v>3</v>
      </c>
      <c r="F223" s="31" t="s">
        <v>3</v>
      </c>
      <c r="G223" s="31" t="s">
        <v>3</v>
      </c>
      <c r="H223" s="31" t="s">
        <v>3</v>
      </c>
      <c r="I223" s="31" t="s">
        <v>3</v>
      </c>
      <c r="J223" s="31" t="s">
        <v>3</v>
      </c>
      <c r="K223" s="31" t="s">
        <v>3</v>
      </c>
      <c r="L223" s="31" t="s">
        <v>3</v>
      </c>
      <c r="M223" s="31" t="s">
        <v>3</v>
      </c>
      <c r="N223" s="31" t="s">
        <v>3</v>
      </c>
      <c r="O223" s="31" t="s">
        <v>3</v>
      </c>
      <c r="P223" s="31" t="s">
        <v>3</v>
      </c>
      <c r="Q223" s="31" t="s">
        <v>3</v>
      </c>
      <c r="R223" s="31" t="s">
        <v>3</v>
      </c>
      <c r="S223" s="67" t="s">
        <v>3</v>
      </c>
    </row>
    <row r="224" spans="1:19" ht="14.5" customHeight="1" x14ac:dyDescent="0.35">
      <c r="A224" s="46"/>
      <c r="B224" s="48" t="s">
        <v>727</v>
      </c>
      <c r="C224" s="145" t="s">
        <v>500</v>
      </c>
      <c r="D224" s="31" t="s">
        <v>3</v>
      </c>
      <c r="E224" s="31" t="s">
        <v>3</v>
      </c>
      <c r="F224" s="31" t="s">
        <v>3</v>
      </c>
      <c r="G224" s="31" t="s">
        <v>3</v>
      </c>
      <c r="H224" s="31" t="s">
        <v>3</v>
      </c>
      <c r="I224" s="31" t="s">
        <v>3</v>
      </c>
      <c r="J224" s="31" t="s">
        <v>3</v>
      </c>
      <c r="K224" s="31" t="s">
        <v>3</v>
      </c>
      <c r="L224" s="31" t="s">
        <v>3</v>
      </c>
      <c r="M224" s="31" t="s">
        <v>3</v>
      </c>
      <c r="N224" s="31" t="s">
        <v>3</v>
      </c>
      <c r="O224" s="31" t="s">
        <v>3</v>
      </c>
      <c r="P224" s="31" t="s">
        <v>3</v>
      </c>
      <c r="Q224" s="31" t="s">
        <v>3</v>
      </c>
      <c r="R224" s="31" t="s">
        <v>3</v>
      </c>
      <c r="S224" s="67" t="s">
        <v>3</v>
      </c>
    </row>
    <row r="225" spans="1:19" ht="14.5" customHeight="1" x14ac:dyDescent="0.35">
      <c r="A225" s="46"/>
      <c r="B225" s="48" t="s">
        <v>728</v>
      </c>
      <c r="C225" s="145" t="s">
        <v>500</v>
      </c>
      <c r="D225" s="31" t="s">
        <v>3</v>
      </c>
      <c r="E225" s="31" t="s">
        <v>3</v>
      </c>
      <c r="F225" s="31" t="s">
        <v>3</v>
      </c>
      <c r="G225" s="31" t="s">
        <v>3</v>
      </c>
      <c r="H225" s="31" t="s">
        <v>3</v>
      </c>
      <c r="I225" s="31" t="s">
        <v>3</v>
      </c>
      <c r="J225" s="31" t="s">
        <v>3</v>
      </c>
      <c r="K225" s="31" t="s">
        <v>3</v>
      </c>
      <c r="L225" s="31" t="s">
        <v>3</v>
      </c>
      <c r="M225" s="31" t="s">
        <v>3</v>
      </c>
      <c r="N225" s="31" t="s">
        <v>3</v>
      </c>
      <c r="O225" s="31" t="s">
        <v>3</v>
      </c>
      <c r="P225" s="31" t="s">
        <v>3</v>
      </c>
      <c r="Q225" s="31" t="s">
        <v>3</v>
      </c>
      <c r="R225" s="31" t="s">
        <v>3</v>
      </c>
      <c r="S225" s="67" t="s">
        <v>3</v>
      </c>
    </row>
    <row r="226" spans="1:19" ht="14.5" customHeight="1" x14ac:dyDescent="0.35">
      <c r="A226" s="46"/>
      <c r="B226" s="48" t="s">
        <v>729</v>
      </c>
      <c r="C226" s="145" t="s">
        <v>500</v>
      </c>
      <c r="D226" s="31" t="s">
        <v>3</v>
      </c>
      <c r="E226" s="31" t="s">
        <v>3</v>
      </c>
      <c r="F226" s="31" t="s">
        <v>3</v>
      </c>
      <c r="G226" s="31" t="s">
        <v>3</v>
      </c>
      <c r="H226" s="31" t="s">
        <v>3</v>
      </c>
      <c r="I226" s="31" t="s">
        <v>3</v>
      </c>
      <c r="J226" s="31" t="s">
        <v>3</v>
      </c>
      <c r="K226" s="31" t="s">
        <v>3</v>
      </c>
      <c r="L226" s="31" t="s">
        <v>3</v>
      </c>
      <c r="M226" s="31" t="s">
        <v>3</v>
      </c>
      <c r="N226" s="31" t="s">
        <v>3</v>
      </c>
      <c r="O226" s="31" t="s">
        <v>3</v>
      </c>
      <c r="P226" s="31" t="s">
        <v>3</v>
      </c>
      <c r="Q226" s="31" t="s">
        <v>3</v>
      </c>
      <c r="R226" s="31" t="s">
        <v>3</v>
      </c>
      <c r="S226" s="67" t="s">
        <v>3</v>
      </c>
    </row>
    <row r="227" spans="1:19" ht="14.5" customHeight="1" x14ac:dyDescent="0.35">
      <c r="A227" s="46"/>
      <c r="B227" s="48" t="s">
        <v>730</v>
      </c>
      <c r="C227" s="145" t="s">
        <v>500</v>
      </c>
      <c r="D227" s="31" t="s">
        <v>3</v>
      </c>
      <c r="E227" s="31" t="s">
        <v>3</v>
      </c>
      <c r="F227" s="31" t="s">
        <v>3</v>
      </c>
      <c r="G227" s="31" t="s">
        <v>3</v>
      </c>
      <c r="H227" s="31" t="s">
        <v>3</v>
      </c>
      <c r="I227" s="31" t="s">
        <v>3</v>
      </c>
      <c r="J227" s="31" t="s">
        <v>3</v>
      </c>
      <c r="K227" s="31" t="s">
        <v>3</v>
      </c>
      <c r="L227" s="31" t="s">
        <v>3</v>
      </c>
      <c r="M227" s="31" t="s">
        <v>3</v>
      </c>
      <c r="N227" s="31" t="s">
        <v>3</v>
      </c>
      <c r="O227" s="31" t="s">
        <v>3</v>
      </c>
      <c r="P227" s="31" t="s">
        <v>3</v>
      </c>
      <c r="Q227" s="31" t="s">
        <v>3</v>
      </c>
      <c r="R227" s="31" t="s">
        <v>3</v>
      </c>
      <c r="S227" s="67" t="s">
        <v>3</v>
      </c>
    </row>
    <row r="228" spans="1:19" ht="14.5" customHeight="1" x14ac:dyDescent="0.35">
      <c r="A228" s="46"/>
      <c r="B228" s="48" t="s">
        <v>731</v>
      </c>
      <c r="C228" s="145" t="s">
        <v>500</v>
      </c>
      <c r="D228" s="30">
        <v>41.67</v>
      </c>
      <c r="E228" s="30">
        <v>22.55</v>
      </c>
      <c r="F228" s="30">
        <v>10.91</v>
      </c>
      <c r="G228" s="30">
        <v>19.510000000000002</v>
      </c>
      <c r="H228" s="30">
        <v>0.36</v>
      </c>
      <c r="I228" s="30">
        <v>4.6500000000000004</v>
      </c>
      <c r="J228" s="30">
        <v>7.0000000000000007E-2</v>
      </c>
      <c r="K228" s="31" t="s">
        <v>3</v>
      </c>
      <c r="L228" s="30">
        <v>0.53</v>
      </c>
      <c r="M228" s="31" t="s">
        <v>3</v>
      </c>
      <c r="N228" s="30">
        <v>0.38</v>
      </c>
      <c r="O228" s="31" t="s">
        <v>3</v>
      </c>
      <c r="P228" s="31" t="s">
        <v>3</v>
      </c>
      <c r="Q228" s="31" t="s">
        <v>3</v>
      </c>
      <c r="R228" s="30">
        <f t="shared" ref="R228:R233" si="5">SUM(D228:Q228)</f>
        <v>100.63</v>
      </c>
      <c r="S228" s="67">
        <v>76.123757885359296</v>
      </c>
    </row>
    <row r="229" spans="1:19" ht="14.5" customHeight="1" x14ac:dyDescent="0.35">
      <c r="A229" s="46"/>
      <c r="B229" s="48" t="s">
        <v>732</v>
      </c>
      <c r="C229" s="145" t="s">
        <v>500</v>
      </c>
      <c r="D229" s="30">
        <v>41.56</v>
      </c>
      <c r="E229" s="30">
        <v>22.58</v>
      </c>
      <c r="F229" s="30">
        <v>11.07</v>
      </c>
      <c r="G229" s="30">
        <v>19.59</v>
      </c>
      <c r="H229" s="30">
        <v>0.33</v>
      </c>
      <c r="I229" s="30">
        <v>4.62</v>
      </c>
      <c r="J229" s="30">
        <v>0.08</v>
      </c>
      <c r="K229" s="31" t="s">
        <v>3</v>
      </c>
      <c r="L229" s="30">
        <v>0.51</v>
      </c>
      <c r="M229" s="31" t="s">
        <v>3</v>
      </c>
      <c r="N229" s="30">
        <v>0.35</v>
      </c>
      <c r="O229" s="31" t="s">
        <v>3</v>
      </c>
      <c r="P229" s="31" t="s">
        <v>3</v>
      </c>
      <c r="Q229" s="31" t="s">
        <v>3</v>
      </c>
      <c r="R229" s="30">
        <f t="shared" si="5"/>
        <v>100.69000000000001</v>
      </c>
      <c r="S229" s="67">
        <v>75.932997511682956</v>
      </c>
    </row>
    <row r="230" spans="1:19" ht="14.5" customHeight="1" x14ac:dyDescent="0.35">
      <c r="A230" s="46"/>
      <c r="B230" s="48" t="s">
        <v>733</v>
      </c>
      <c r="C230" s="145" t="s">
        <v>500</v>
      </c>
      <c r="D230" s="30">
        <v>41.7</v>
      </c>
      <c r="E230" s="30">
        <v>22.4</v>
      </c>
      <c r="F230" s="30">
        <v>10.86</v>
      </c>
      <c r="G230" s="30">
        <v>19.39</v>
      </c>
      <c r="H230" s="30">
        <v>0.34</v>
      </c>
      <c r="I230" s="30">
        <v>4.63</v>
      </c>
      <c r="J230" s="30">
        <v>0.08</v>
      </c>
      <c r="K230" s="31" t="s">
        <v>3</v>
      </c>
      <c r="L230" s="30">
        <v>0.51</v>
      </c>
      <c r="M230" s="31" t="s">
        <v>3</v>
      </c>
      <c r="N230" s="30">
        <v>0.33</v>
      </c>
      <c r="O230" s="31" t="s">
        <v>3</v>
      </c>
      <c r="P230" s="31" t="s">
        <v>3</v>
      </c>
      <c r="Q230" s="31" t="s">
        <v>3</v>
      </c>
      <c r="R230" s="30">
        <f t="shared" si="5"/>
        <v>100.24</v>
      </c>
      <c r="S230" s="67">
        <v>76.095097877765255</v>
      </c>
    </row>
    <row r="231" spans="1:19" ht="14.5" customHeight="1" x14ac:dyDescent="0.35">
      <c r="A231" s="46"/>
      <c r="B231" s="48" t="s">
        <v>734</v>
      </c>
      <c r="C231" s="145" t="s">
        <v>500</v>
      </c>
      <c r="D231" s="30">
        <v>41.99</v>
      </c>
      <c r="E231" s="30">
        <v>22.39</v>
      </c>
      <c r="F231" s="30">
        <v>10.53</v>
      </c>
      <c r="G231" s="30">
        <v>19.77</v>
      </c>
      <c r="H231" s="30">
        <v>0.32</v>
      </c>
      <c r="I231" s="30">
        <v>4.51</v>
      </c>
      <c r="J231" s="30">
        <v>7.0000000000000007E-2</v>
      </c>
      <c r="K231" s="31" t="s">
        <v>3</v>
      </c>
      <c r="L231" s="30">
        <v>0.53</v>
      </c>
      <c r="M231" s="31" t="s">
        <v>3</v>
      </c>
      <c r="N231" s="30">
        <v>0.38</v>
      </c>
      <c r="O231" s="31" t="s">
        <v>3</v>
      </c>
      <c r="P231" s="31" t="s">
        <v>3</v>
      </c>
      <c r="Q231" s="31" t="s">
        <v>3</v>
      </c>
      <c r="R231" s="30">
        <f t="shared" si="5"/>
        <v>100.48999999999998</v>
      </c>
      <c r="S231" s="67">
        <v>76.997436354012422</v>
      </c>
    </row>
    <row r="232" spans="1:19" ht="14.5" customHeight="1" x14ac:dyDescent="0.35">
      <c r="A232" s="46"/>
      <c r="B232" s="48" t="s">
        <v>735</v>
      </c>
      <c r="C232" s="145" t="s">
        <v>500</v>
      </c>
      <c r="D232" s="30">
        <v>41.38</v>
      </c>
      <c r="E232" s="30">
        <v>22.42</v>
      </c>
      <c r="F232" s="30">
        <v>11.35</v>
      </c>
      <c r="G232" s="30">
        <v>19.05</v>
      </c>
      <c r="H232" s="30">
        <v>0.37</v>
      </c>
      <c r="I232" s="30">
        <v>4.74</v>
      </c>
      <c r="J232" s="30">
        <v>7.0000000000000007E-2</v>
      </c>
      <c r="K232" s="31" t="s">
        <v>3</v>
      </c>
      <c r="L232" s="30">
        <v>0.53</v>
      </c>
      <c r="M232" s="31" t="s">
        <v>3</v>
      </c>
      <c r="N232" s="30">
        <v>0.34</v>
      </c>
      <c r="O232" s="31" t="s">
        <v>3</v>
      </c>
      <c r="P232" s="31" t="s">
        <v>3</v>
      </c>
      <c r="Q232" s="31" t="s">
        <v>3</v>
      </c>
      <c r="R232" s="30">
        <f t="shared" si="5"/>
        <v>100.25</v>
      </c>
      <c r="S232" s="67">
        <v>74.952461397559617</v>
      </c>
    </row>
    <row r="233" spans="1:19" ht="14.5" customHeight="1" x14ac:dyDescent="0.35">
      <c r="A233" s="46"/>
      <c r="B233" s="48" t="s">
        <v>736</v>
      </c>
      <c r="C233" s="145" t="s">
        <v>500</v>
      </c>
      <c r="D233" s="30">
        <v>41.41</v>
      </c>
      <c r="E233" s="30">
        <v>22.54</v>
      </c>
      <c r="F233" s="30">
        <v>10.93</v>
      </c>
      <c r="G233" s="30">
        <v>19.7</v>
      </c>
      <c r="H233" s="30">
        <v>0.32</v>
      </c>
      <c r="I233" s="30">
        <v>4.74</v>
      </c>
      <c r="J233" s="30">
        <v>0.08</v>
      </c>
      <c r="K233" s="31" t="s">
        <v>3</v>
      </c>
      <c r="L233" s="30">
        <v>0.51</v>
      </c>
      <c r="M233" s="31" t="s">
        <v>3</v>
      </c>
      <c r="N233" s="30">
        <v>0.36</v>
      </c>
      <c r="O233" s="31" t="s">
        <v>3</v>
      </c>
      <c r="P233" s="31" t="s">
        <v>3</v>
      </c>
      <c r="Q233" s="31" t="s">
        <v>3</v>
      </c>
      <c r="R233" s="30">
        <f t="shared" si="5"/>
        <v>100.58999999999999</v>
      </c>
      <c r="S233" s="67">
        <v>76.266323405484286</v>
      </c>
    </row>
    <row r="234" spans="1:19" ht="14.5" customHeight="1" x14ac:dyDescent="0.35">
      <c r="A234" s="46"/>
      <c r="B234" s="48" t="s">
        <v>737</v>
      </c>
      <c r="C234" s="145" t="s">
        <v>500</v>
      </c>
      <c r="D234" s="31" t="s">
        <v>3</v>
      </c>
      <c r="E234" s="31" t="s">
        <v>3</v>
      </c>
      <c r="F234" s="31" t="s">
        <v>3</v>
      </c>
      <c r="G234" s="31" t="s">
        <v>3</v>
      </c>
      <c r="H234" s="31" t="s">
        <v>3</v>
      </c>
      <c r="I234" s="31" t="s">
        <v>3</v>
      </c>
      <c r="J234" s="31" t="s">
        <v>3</v>
      </c>
      <c r="K234" s="31" t="s">
        <v>3</v>
      </c>
      <c r="L234" s="31" t="s">
        <v>3</v>
      </c>
      <c r="M234" s="31" t="s">
        <v>3</v>
      </c>
      <c r="N234" s="31" t="s">
        <v>3</v>
      </c>
      <c r="O234" s="31" t="s">
        <v>3</v>
      </c>
      <c r="P234" s="31" t="s">
        <v>3</v>
      </c>
      <c r="Q234" s="31" t="s">
        <v>3</v>
      </c>
      <c r="R234" s="31" t="s">
        <v>3</v>
      </c>
      <c r="S234" s="67" t="s">
        <v>3</v>
      </c>
    </row>
    <row r="235" spans="1:19" ht="14.5" customHeight="1" x14ac:dyDescent="0.35">
      <c r="A235" s="46"/>
      <c r="B235" s="48" t="s">
        <v>738</v>
      </c>
      <c r="C235" s="145" t="s">
        <v>500</v>
      </c>
      <c r="D235" s="31" t="s">
        <v>3</v>
      </c>
      <c r="E235" s="31" t="s">
        <v>3</v>
      </c>
      <c r="F235" s="31" t="s">
        <v>3</v>
      </c>
      <c r="G235" s="31" t="s">
        <v>3</v>
      </c>
      <c r="H235" s="31" t="s">
        <v>3</v>
      </c>
      <c r="I235" s="31" t="s">
        <v>3</v>
      </c>
      <c r="J235" s="31" t="s">
        <v>3</v>
      </c>
      <c r="K235" s="31" t="s">
        <v>3</v>
      </c>
      <c r="L235" s="31" t="s">
        <v>3</v>
      </c>
      <c r="M235" s="31" t="s">
        <v>3</v>
      </c>
      <c r="N235" s="31" t="s">
        <v>3</v>
      </c>
      <c r="O235" s="31" t="s">
        <v>3</v>
      </c>
      <c r="P235" s="31" t="s">
        <v>3</v>
      </c>
      <c r="Q235" s="31" t="s">
        <v>3</v>
      </c>
      <c r="R235" s="31" t="s">
        <v>3</v>
      </c>
      <c r="S235" s="67" t="s">
        <v>3</v>
      </c>
    </row>
    <row r="236" spans="1:19" ht="14.5" customHeight="1" x14ac:dyDescent="0.35">
      <c r="A236" s="46"/>
      <c r="B236" s="48" t="s">
        <v>739</v>
      </c>
      <c r="C236" s="145" t="s">
        <v>720</v>
      </c>
      <c r="D236" s="30">
        <v>42.13</v>
      </c>
      <c r="E236" s="30">
        <v>23.73</v>
      </c>
      <c r="F236" s="30">
        <v>8.65</v>
      </c>
      <c r="G236" s="30">
        <v>20.67</v>
      </c>
      <c r="H236" s="30">
        <v>0.28999999999999998</v>
      </c>
      <c r="I236" s="30">
        <v>4.09</v>
      </c>
      <c r="J236" s="30">
        <v>7.0000000000000007E-2</v>
      </c>
      <c r="K236" s="31" t="s">
        <v>3</v>
      </c>
      <c r="L236" s="30">
        <v>0.51</v>
      </c>
      <c r="M236" s="31" t="s">
        <v>3</v>
      </c>
      <c r="N236" s="30">
        <v>0.28000000000000003</v>
      </c>
      <c r="O236" s="31" t="s">
        <v>3</v>
      </c>
      <c r="P236" s="31" t="s">
        <v>3</v>
      </c>
      <c r="Q236" s="31" t="s">
        <v>3</v>
      </c>
      <c r="R236" s="30">
        <f>SUM(D236:Q236)</f>
        <v>100.42000000000002</v>
      </c>
      <c r="S236" s="67">
        <v>80.989887031083285</v>
      </c>
    </row>
    <row r="237" spans="1:19" ht="14.5" customHeight="1" x14ac:dyDescent="0.35">
      <c r="A237" s="46"/>
      <c r="B237" s="48" t="s">
        <v>740</v>
      </c>
      <c r="C237" s="145" t="s">
        <v>720</v>
      </c>
      <c r="D237" s="30">
        <v>41.92</v>
      </c>
      <c r="E237" s="30">
        <v>23.49</v>
      </c>
      <c r="F237" s="30">
        <v>8.6300000000000008</v>
      </c>
      <c r="G237" s="30">
        <v>20.68</v>
      </c>
      <c r="H237" s="30">
        <v>0.32</v>
      </c>
      <c r="I237" s="30">
        <v>4.0999999999999996</v>
      </c>
      <c r="J237" s="30">
        <v>0.06</v>
      </c>
      <c r="K237" s="31" t="s">
        <v>3</v>
      </c>
      <c r="L237" s="30">
        <v>0.49</v>
      </c>
      <c r="M237" s="31" t="s">
        <v>3</v>
      </c>
      <c r="N237" s="30">
        <v>0.28000000000000003</v>
      </c>
      <c r="O237" s="31" t="s">
        <v>3</v>
      </c>
      <c r="P237" s="31" t="s">
        <v>3</v>
      </c>
      <c r="Q237" s="31" t="s">
        <v>3</v>
      </c>
      <c r="R237" s="30">
        <f>SUM(D237:Q237)</f>
        <v>99.969999999999985</v>
      </c>
      <c r="S237" s="67">
        <v>81.032936001313232</v>
      </c>
    </row>
    <row r="238" spans="1:19" ht="14.5" customHeight="1" x14ac:dyDescent="0.35">
      <c r="A238" s="46"/>
      <c r="B238" s="48" t="s">
        <v>741</v>
      </c>
      <c r="C238" s="145" t="s">
        <v>500</v>
      </c>
      <c r="D238" s="30">
        <v>41.08</v>
      </c>
      <c r="E238" s="30">
        <v>22.85</v>
      </c>
      <c r="F238" s="30">
        <v>11.91</v>
      </c>
      <c r="G238" s="30">
        <v>18.13</v>
      </c>
      <c r="H238" s="30">
        <v>0.37</v>
      </c>
      <c r="I238" s="30">
        <v>4.32</v>
      </c>
      <c r="J238" s="30">
        <v>0.06</v>
      </c>
      <c r="K238" s="31" t="s">
        <v>3</v>
      </c>
      <c r="L238" s="30">
        <v>0.57999999999999996</v>
      </c>
      <c r="M238" s="31" t="s">
        <v>3</v>
      </c>
      <c r="N238" s="30">
        <v>0.18</v>
      </c>
      <c r="O238" s="31" t="s">
        <v>3</v>
      </c>
      <c r="P238" s="31" t="s">
        <v>3</v>
      </c>
      <c r="Q238" s="31" t="s">
        <v>3</v>
      </c>
      <c r="R238" s="30">
        <f>SUM(D238:Q238)</f>
        <v>99.48</v>
      </c>
      <c r="S238" s="67">
        <v>73.07475793266461</v>
      </c>
    </row>
    <row r="239" spans="1:19" ht="14.5" customHeight="1" x14ac:dyDescent="0.35">
      <c r="A239" s="46"/>
      <c r="B239" s="48" t="s">
        <v>742</v>
      </c>
      <c r="C239" s="145" t="s">
        <v>500</v>
      </c>
      <c r="D239" s="31" t="s">
        <v>3</v>
      </c>
      <c r="E239" s="31" t="s">
        <v>3</v>
      </c>
      <c r="F239" s="31" t="s">
        <v>3</v>
      </c>
      <c r="G239" s="31" t="s">
        <v>3</v>
      </c>
      <c r="H239" s="31" t="s">
        <v>3</v>
      </c>
      <c r="I239" s="31" t="s">
        <v>3</v>
      </c>
      <c r="J239" s="31" t="s">
        <v>3</v>
      </c>
      <c r="K239" s="31" t="s">
        <v>3</v>
      </c>
      <c r="L239" s="31" t="s">
        <v>3</v>
      </c>
      <c r="M239" s="31" t="s">
        <v>3</v>
      </c>
      <c r="N239" s="31" t="s">
        <v>3</v>
      </c>
      <c r="O239" s="31" t="s">
        <v>3</v>
      </c>
      <c r="P239" s="31" t="s">
        <v>3</v>
      </c>
      <c r="Q239" s="31" t="s">
        <v>3</v>
      </c>
      <c r="R239" s="31" t="s">
        <v>3</v>
      </c>
      <c r="S239" s="67" t="s">
        <v>3</v>
      </c>
    </row>
    <row r="240" spans="1:19" ht="14.5" customHeight="1" x14ac:dyDescent="0.35">
      <c r="A240" s="46"/>
      <c r="B240" s="48" t="s">
        <v>743</v>
      </c>
      <c r="C240" s="145" t="s">
        <v>500</v>
      </c>
      <c r="D240" s="30">
        <v>40.21</v>
      </c>
      <c r="E240" s="30">
        <v>21.05</v>
      </c>
      <c r="F240" s="30">
        <v>18.149999999999999</v>
      </c>
      <c r="G240" s="30">
        <v>13.82</v>
      </c>
      <c r="H240" s="30">
        <v>0.37</v>
      </c>
      <c r="I240" s="30">
        <v>5.75</v>
      </c>
      <c r="J240" s="30">
        <v>0.1</v>
      </c>
      <c r="K240" s="31" t="s">
        <v>3</v>
      </c>
      <c r="L240" s="30">
        <v>0.65</v>
      </c>
      <c r="M240" s="31" t="s">
        <v>3</v>
      </c>
      <c r="N240" s="30">
        <v>0.18</v>
      </c>
      <c r="O240" s="31" t="s">
        <v>3</v>
      </c>
      <c r="P240" s="31" t="s">
        <v>3</v>
      </c>
      <c r="Q240" s="31" t="s">
        <v>3</v>
      </c>
      <c r="R240" s="30">
        <f>SUM(D240:Q240)</f>
        <v>100.28</v>
      </c>
      <c r="S240" s="67">
        <v>57.582932617031204</v>
      </c>
    </row>
    <row r="241" spans="1:19" ht="14.5" customHeight="1" x14ac:dyDescent="0.35">
      <c r="A241" s="46"/>
      <c r="B241" s="48" t="s">
        <v>744</v>
      </c>
      <c r="C241" s="145" t="s">
        <v>500</v>
      </c>
      <c r="D241" s="30">
        <v>40.01</v>
      </c>
      <c r="E241" s="30">
        <v>21.32</v>
      </c>
      <c r="F241" s="30">
        <v>17.739999999999998</v>
      </c>
      <c r="G241" s="30">
        <v>13.97</v>
      </c>
      <c r="H241" s="30">
        <v>0.38</v>
      </c>
      <c r="I241" s="30">
        <v>5.69</v>
      </c>
      <c r="J241" s="30">
        <v>0.12</v>
      </c>
      <c r="K241" s="31" t="s">
        <v>3</v>
      </c>
      <c r="L241" s="30">
        <v>0.69</v>
      </c>
      <c r="M241" s="31" t="s">
        <v>3</v>
      </c>
      <c r="N241" s="30">
        <v>0.18</v>
      </c>
      <c r="O241" s="31" t="s">
        <v>3</v>
      </c>
      <c r="P241" s="31" t="s">
        <v>3</v>
      </c>
      <c r="Q241" s="31" t="s">
        <v>3</v>
      </c>
      <c r="R241" s="30">
        <f>SUM(D241:Q241)</f>
        <v>100.1</v>
      </c>
      <c r="S241" s="67">
        <v>58.402517300476852</v>
      </c>
    </row>
    <row r="242" spans="1:19" ht="14.5" customHeight="1" x14ac:dyDescent="0.35">
      <c r="A242" s="46"/>
      <c r="B242" s="48" t="s">
        <v>745</v>
      </c>
      <c r="C242" s="145" t="s">
        <v>500</v>
      </c>
      <c r="D242" s="30">
        <v>40.090000000000003</v>
      </c>
      <c r="E242" s="30">
        <v>20.94</v>
      </c>
      <c r="F242" s="30">
        <v>18.07</v>
      </c>
      <c r="G242" s="30">
        <v>13.87</v>
      </c>
      <c r="H242" s="30">
        <v>0.36</v>
      </c>
      <c r="I242" s="30">
        <v>5.65</v>
      </c>
      <c r="J242" s="30">
        <v>0.11</v>
      </c>
      <c r="K242" s="31" t="s">
        <v>3</v>
      </c>
      <c r="L242" s="30">
        <v>0.68</v>
      </c>
      <c r="M242" s="31" t="s">
        <v>3</v>
      </c>
      <c r="N242" s="30">
        <v>0.18</v>
      </c>
      <c r="O242" s="31" t="s">
        <v>3</v>
      </c>
      <c r="P242" s="31" t="s">
        <v>3</v>
      </c>
      <c r="Q242" s="31" t="s">
        <v>3</v>
      </c>
      <c r="R242" s="30">
        <f>SUM(D242:Q242)</f>
        <v>99.950000000000017</v>
      </c>
      <c r="S242" s="67">
        <v>57.778917375283406</v>
      </c>
    </row>
    <row r="243" spans="1:19" ht="14.5" customHeight="1" x14ac:dyDescent="0.35">
      <c r="A243" s="46"/>
      <c r="B243" s="48" t="s">
        <v>746</v>
      </c>
      <c r="C243" s="145" t="s">
        <v>500</v>
      </c>
      <c r="D243" s="30">
        <v>41.23</v>
      </c>
      <c r="E243" s="30">
        <v>22.15</v>
      </c>
      <c r="F243" s="30">
        <v>12.67</v>
      </c>
      <c r="G243" s="30">
        <v>17.760000000000002</v>
      </c>
      <c r="H243" s="30">
        <v>0.28999999999999998</v>
      </c>
      <c r="I243" s="30">
        <v>5.37</v>
      </c>
      <c r="J243" s="30">
        <v>0.09</v>
      </c>
      <c r="K243" s="31" t="s">
        <v>3</v>
      </c>
      <c r="L243" s="30">
        <v>0.63</v>
      </c>
      <c r="M243" s="31" t="s">
        <v>3</v>
      </c>
      <c r="N243" s="30" t="s">
        <v>706</v>
      </c>
      <c r="O243" s="31" t="s">
        <v>3</v>
      </c>
      <c r="P243" s="31" t="s">
        <v>3</v>
      </c>
      <c r="Q243" s="31" t="s">
        <v>3</v>
      </c>
      <c r="R243" s="30">
        <f>SUM(D243:Q243)</f>
        <v>100.19000000000001</v>
      </c>
      <c r="S243" s="67">
        <v>71.42143119804193</v>
      </c>
    </row>
    <row r="244" spans="1:19" ht="14.5" customHeight="1" x14ac:dyDescent="0.35">
      <c r="A244" s="46"/>
      <c r="B244" s="48" t="s">
        <v>747</v>
      </c>
      <c r="C244" s="145" t="s">
        <v>500</v>
      </c>
      <c r="D244" s="30">
        <v>41.41</v>
      </c>
      <c r="E244" s="30">
        <v>22.16</v>
      </c>
      <c r="F244" s="30">
        <v>12.43</v>
      </c>
      <c r="G244" s="30">
        <v>17.899999999999999</v>
      </c>
      <c r="H244" s="30">
        <v>0.34</v>
      </c>
      <c r="I244" s="30">
        <v>5.2</v>
      </c>
      <c r="J244" s="30">
        <v>0.09</v>
      </c>
      <c r="K244" s="31" t="s">
        <v>3</v>
      </c>
      <c r="L244" s="30">
        <v>0.63</v>
      </c>
      <c r="M244" s="31" t="s">
        <v>3</v>
      </c>
      <c r="N244" s="30" t="s">
        <v>706</v>
      </c>
      <c r="O244" s="31" t="s">
        <v>3</v>
      </c>
      <c r="P244" s="31" t="s">
        <v>3</v>
      </c>
      <c r="Q244" s="31" t="s">
        <v>3</v>
      </c>
      <c r="R244" s="30">
        <f>SUM(D244:Q244)</f>
        <v>100.16000000000001</v>
      </c>
      <c r="S244" s="67">
        <v>71.968849116194107</v>
      </c>
    </row>
    <row r="245" spans="1:19" ht="14.5" customHeight="1" x14ac:dyDescent="0.35">
      <c r="A245" s="46"/>
      <c r="B245" s="48" t="s">
        <v>748</v>
      </c>
      <c r="C245" s="145" t="s">
        <v>500</v>
      </c>
      <c r="D245" s="31" t="s">
        <v>3</v>
      </c>
      <c r="E245" s="31" t="s">
        <v>3</v>
      </c>
      <c r="F245" s="31" t="s">
        <v>3</v>
      </c>
      <c r="G245" s="31" t="s">
        <v>3</v>
      </c>
      <c r="H245" s="31" t="s">
        <v>3</v>
      </c>
      <c r="I245" s="31" t="s">
        <v>3</v>
      </c>
      <c r="J245" s="31" t="s">
        <v>3</v>
      </c>
      <c r="K245" s="31" t="s">
        <v>3</v>
      </c>
      <c r="L245" s="31" t="s">
        <v>3</v>
      </c>
      <c r="M245" s="31" t="s">
        <v>3</v>
      </c>
      <c r="N245" s="31" t="s">
        <v>3</v>
      </c>
      <c r="O245" s="31" t="s">
        <v>3</v>
      </c>
      <c r="P245" s="31" t="s">
        <v>3</v>
      </c>
      <c r="Q245" s="31" t="s">
        <v>3</v>
      </c>
      <c r="R245" s="31" t="s">
        <v>3</v>
      </c>
      <c r="S245" s="67" t="s">
        <v>3</v>
      </c>
    </row>
    <row r="246" spans="1:19" ht="14.5" customHeight="1" x14ac:dyDescent="0.35">
      <c r="A246" s="46"/>
      <c r="B246" s="48" t="s">
        <v>749</v>
      </c>
      <c r="C246" s="145" t="s">
        <v>500</v>
      </c>
      <c r="D246" s="30">
        <v>40.17</v>
      </c>
      <c r="E246" s="30">
        <v>21.25</v>
      </c>
      <c r="F246" s="30">
        <v>17.45</v>
      </c>
      <c r="G246" s="30">
        <v>13.18</v>
      </c>
      <c r="H246" s="30">
        <v>0.43</v>
      </c>
      <c r="I246" s="30">
        <v>6.73</v>
      </c>
      <c r="J246" s="30">
        <v>0.11</v>
      </c>
      <c r="K246" s="31" t="s">
        <v>3</v>
      </c>
      <c r="L246" s="30">
        <v>0.67</v>
      </c>
      <c r="M246" s="31" t="s">
        <v>3</v>
      </c>
      <c r="N246" s="30" t="s">
        <v>706</v>
      </c>
      <c r="O246" s="31" t="s">
        <v>3</v>
      </c>
      <c r="P246" s="31" t="s">
        <v>3</v>
      </c>
      <c r="Q246" s="31" t="s">
        <v>3</v>
      </c>
      <c r="R246" s="30">
        <f>SUM(D246:Q246)</f>
        <v>99.990000000000023</v>
      </c>
      <c r="S246" s="67">
        <v>57.38532727191194</v>
      </c>
    </row>
    <row r="247" spans="1:19" ht="14.5" customHeight="1" x14ac:dyDescent="0.35">
      <c r="A247" s="46"/>
      <c r="B247" s="48" t="s">
        <v>750</v>
      </c>
      <c r="C247" s="145" t="s">
        <v>500</v>
      </c>
      <c r="D247" s="31" t="s">
        <v>3</v>
      </c>
      <c r="E247" s="31" t="s">
        <v>3</v>
      </c>
      <c r="F247" s="31" t="s">
        <v>3</v>
      </c>
      <c r="G247" s="31" t="s">
        <v>3</v>
      </c>
      <c r="H247" s="31" t="s">
        <v>3</v>
      </c>
      <c r="I247" s="31" t="s">
        <v>3</v>
      </c>
      <c r="J247" s="31" t="s">
        <v>3</v>
      </c>
      <c r="K247" s="31" t="s">
        <v>3</v>
      </c>
      <c r="L247" s="31" t="s">
        <v>3</v>
      </c>
      <c r="M247" s="31" t="s">
        <v>3</v>
      </c>
      <c r="N247" s="31" t="s">
        <v>3</v>
      </c>
      <c r="O247" s="31" t="s">
        <v>3</v>
      </c>
      <c r="P247" s="31" t="s">
        <v>3</v>
      </c>
      <c r="Q247" s="31" t="s">
        <v>3</v>
      </c>
      <c r="R247" s="31" t="s">
        <v>3</v>
      </c>
      <c r="S247" s="67" t="s">
        <v>3</v>
      </c>
    </row>
    <row r="248" spans="1:19" ht="14.5" customHeight="1" x14ac:dyDescent="0.35">
      <c r="A248" s="46"/>
      <c r="B248" s="48" t="s">
        <v>751</v>
      </c>
      <c r="C248" s="145" t="s">
        <v>500</v>
      </c>
      <c r="D248" s="30">
        <v>40.03</v>
      </c>
      <c r="E248" s="30">
        <v>22.17</v>
      </c>
      <c r="F248" s="30">
        <v>15.82</v>
      </c>
      <c r="G248" s="30">
        <v>13.99</v>
      </c>
      <c r="H248" s="30">
        <v>0.39</v>
      </c>
      <c r="I248" s="30">
        <v>6.53</v>
      </c>
      <c r="J248" s="30">
        <v>0.12</v>
      </c>
      <c r="K248" s="31" t="s">
        <v>3</v>
      </c>
      <c r="L248" s="30">
        <v>0.8</v>
      </c>
      <c r="M248" s="31" t="s">
        <v>3</v>
      </c>
      <c r="N248" s="30" t="s">
        <v>706</v>
      </c>
      <c r="O248" s="31" t="s">
        <v>3</v>
      </c>
      <c r="P248" s="31" t="s">
        <v>3</v>
      </c>
      <c r="Q248" s="31" t="s">
        <v>3</v>
      </c>
      <c r="R248" s="30">
        <f>SUM(D248:Q248)</f>
        <v>99.850000000000009</v>
      </c>
      <c r="S248" s="67">
        <v>61.189789542087773</v>
      </c>
    </row>
    <row r="249" spans="1:19" ht="14.5" customHeight="1" x14ac:dyDescent="0.35">
      <c r="A249" s="46"/>
      <c r="B249" s="48" t="s">
        <v>752</v>
      </c>
      <c r="C249" s="145" t="s">
        <v>500</v>
      </c>
      <c r="D249" s="31" t="s">
        <v>3</v>
      </c>
      <c r="E249" s="31" t="s">
        <v>3</v>
      </c>
      <c r="F249" s="31" t="s">
        <v>3</v>
      </c>
      <c r="G249" s="31" t="s">
        <v>3</v>
      </c>
      <c r="H249" s="31" t="s">
        <v>3</v>
      </c>
      <c r="I249" s="31" t="s">
        <v>3</v>
      </c>
      <c r="J249" s="31" t="s">
        <v>3</v>
      </c>
      <c r="K249" s="31" t="s">
        <v>3</v>
      </c>
      <c r="L249" s="31" t="s">
        <v>3</v>
      </c>
      <c r="M249" s="31" t="s">
        <v>3</v>
      </c>
      <c r="N249" s="31" t="s">
        <v>3</v>
      </c>
      <c r="O249" s="31" t="s">
        <v>3</v>
      </c>
      <c r="P249" s="31" t="s">
        <v>3</v>
      </c>
      <c r="Q249" s="31" t="s">
        <v>3</v>
      </c>
      <c r="R249" s="31" t="s">
        <v>3</v>
      </c>
      <c r="S249" s="67" t="s">
        <v>3</v>
      </c>
    </row>
    <row r="250" spans="1:19" ht="14.5" customHeight="1" x14ac:dyDescent="0.35">
      <c r="A250" s="46"/>
      <c r="B250" s="48" t="s">
        <v>753</v>
      </c>
      <c r="C250" s="145" t="s">
        <v>500</v>
      </c>
      <c r="D250" s="31" t="s">
        <v>3</v>
      </c>
      <c r="E250" s="31" t="s">
        <v>3</v>
      </c>
      <c r="F250" s="31" t="s">
        <v>3</v>
      </c>
      <c r="G250" s="31" t="s">
        <v>3</v>
      </c>
      <c r="H250" s="31" t="s">
        <v>3</v>
      </c>
      <c r="I250" s="31" t="s">
        <v>3</v>
      </c>
      <c r="J250" s="31" t="s">
        <v>3</v>
      </c>
      <c r="K250" s="31" t="s">
        <v>3</v>
      </c>
      <c r="L250" s="31" t="s">
        <v>3</v>
      </c>
      <c r="M250" s="31" t="s">
        <v>3</v>
      </c>
      <c r="N250" s="31" t="s">
        <v>3</v>
      </c>
      <c r="O250" s="31" t="s">
        <v>3</v>
      </c>
      <c r="P250" s="31" t="s">
        <v>3</v>
      </c>
      <c r="Q250" s="31" t="s">
        <v>3</v>
      </c>
      <c r="R250" s="31" t="s">
        <v>3</v>
      </c>
      <c r="S250" s="67" t="s">
        <v>3</v>
      </c>
    </row>
    <row r="251" spans="1:19" ht="14.5" customHeight="1" x14ac:dyDescent="0.35">
      <c r="A251" s="46"/>
      <c r="B251" s="48" t="s">
        <v>754</v>
      </c>
      <c r="C251" s="145" t="s">
        <v>720</v>
      </c>
      <c r="D251" s="30">
        <v>41.52</v>
      </c>
      <c r="E251" s="30">
        <v>23.02</v>
      </c>
      <c r="F251" s="30">
        <v>8.6</v>
      </c>
      <c r="G251" s="30">
        <v>20.48</v>
      </c>
      <c r="H251" s="30">
        <v>0.27</v>
      </c>
      <c r="I251" s="30">
        <v>4.21</v>
      </c>
      <c r="J251" s="30">
        <v>7.0000000000000007E-2</v>
      </c>
      <c r="K251" s="31" t="s">
        <v>3</v>
      </c>
      <c r="L251" s="30">
        <v>0.52</v>
      </c>
      <c r="M251" s="31" t="s">
        <v>3</v>
      </c>
      <c r="N251" s="30">
        <v>0.69</v>
      </c>
      <c r="O251" s="31" t="s">
        <v>3</v>
      </c>
      <c r="P251" s="31" t="s">
        <v>3</v>
      </c>
      <c r="Q251" s="31" t="s">
        <v>3</v>
      </c>
      <c r="R251" s="30">
        <f>SUM(D251:Q251)</f>
        <v>99.379999999999981</v>
      </c>
      <c r="S251" s="67">
        <v>80.936906650356306</v>
      </c>
    </row>
    <row r="252" spans="1:19" ht="14.5" customHeight="1" x14ac:dyDescent="0.35">
      <c r="A252" s="46"/>
      <c r="B252" s="48" t="s">
        <v>755</v>
      </c>
      <c r="C252" s="145" t="s">
        <v>720</v>
      </c>
      <c r="D252" s="30">
        <v>41.36</v>
      </c>
      <c r="E252" s="30">
        <v>23.03</v>
      </c>
      <c r="F252" s="30">
        <v>8.5399999999999991</v>
      </c>
      <c r="G252" s="30">
        <v>20.54</v>
      </c>
      <c r="H252" s="30">
        <v>0.31</v>
      </c>
      <c r="I252" s="30">
        <v>4.28</v>
      </c>
      <c r="J252" s="30">
        <v>0.06</v>
      </c>
      <c r="K252" s="31" t="s">
        <v>3</v>
      </c>
      <c r="L252" s="30">
        <v>0.51</v>
      </c>
      <c r="M252" s="31" t="s">
        <v>3</v>
      </c>
      <c r="N252" s="30">
        <v>0.66</v>
      </c>
      <c r="O252" s="31" t="s">
        <v>3</v>
      </c>
      <c r="P252" s="31" t="s">
        <v>3</v>
      </c>
      <c r="Q252" s="31" t="s">
        <v>3</v>
      </c>
      <c r="R252" s="30">
        <f>SUM(D252:Q252)</f>
        <v>99.29</v>
      </c>
      <c r="S252" s="67">
        <v>81.089594777030925</v>
      </c>
    </row>
    <row r="253" spans="1:19" ht="14.5" customHeight="1" x14ac:dyDescent="0.35">
      <c r="A253" s="46"/>
      <c r="B253" s="48" t="s">
        <v>756</v>
      </c>
      <c r="C253" s="145" t="s">
        <v>720</v>
      </c>
      <c r="D253" s="30">
        <v>41.82</v>
      </c>
      <c r="E253" s="30">
        <v>23.2</v>
      </c>
      <c r="F253" s="30">
        <v>8.41</v>
      </c>
      <c r="G253" s="30">
        <v>20.52</v>
      </c>
      <c r="H253" s="30">
        <v>0.31</v>
      </c>
      <c r="I253" s="30">
        <v>4.21</v>
      </c>
      <c r="J253" s="30">
        <v>7.0000000000000007E-2</v>
      </c>
      <c r="K253" s="31" t="s">
        <v>3</v>
      </c>
      <c r="L253" s="30">
        <v>0.48</v>
      </c>
      <c r="M253" s="31" t="s">
        <v>3</v>
      </c>
      <c r="N253" s="30">
        <v>0.71</v>
      </c>
      <c r="O253" s="31" t="s">
        <v>3</v>
      </c>
      <c r="P253" s="31" t="s">
        <v>3</v>
      </c>
      <c r="Q253" s="31" t="s">
        <v>3</v>
      </c>
      <c r="R253" s="30">
        <f>SUM(D253:Q253)</f>
        <v>99.729999999999976</v>
      </c>
      <c r="S253" s="67">
        <v>81.308895181948799</v>
      </c>
    </row>
    <row r="254" spans="1:19" ht="14.5" customHeight="1" x14ac:dyDescent="0.35">
      <c r="A254" s="46"/>
      <c r="B254" s="48" t="s">
        <v>757</v>
      </c>
      <c r="C254" s="145" t="s">
        <v>720</v>
      </c>
      <c r="D254" s="30">
        <v>41.83</v>
      </c>
      <c r="E254" s="30">
        <v>23.15</v>
      </c>
      <c r="F254" s="30">
        <v>8.7200000000000006</v>
      </c>
      <c r="G254" s="30">
        <v>20.46</v>
      </c>
      <c r="H254" s="30">
        <v>0.28000000000000003</v>
      </c>
      <c r="I254" s="30">
        <v>4.28</v>
      </c>
      <c r="J254" s="30">
        <v>0.06</v>
      </c>
      <c r="K254" s="31" t="s">
        <v>3</v>
      </c>
      <c r="L254" s="30">
        <v>0.48</v>
      </c>
      <c r="M254" s="31" t="s">
        <v>3</v>
      </c>
      <c r="N254" s="30">
        <v>0.78</v>
      </c>
      <c r="O254" s="31" t="s">
        <v>3</v>
      </c>
      <c r="P254" s="31" t="s">
        <v>3</v>
      </c>
      <c r="Q254" s="31" t="s">
        <v>3</v>
      </c>
      <c r="R254" s="30">
        <f>SUM(D254:Q254)</f>
        <v>100.04</v>
      </c>
      <c r="S254" s="67">
        <v>80.706979593920735</v>
      </c>
    </row>
    <row r="255" spans="1:19" ht="14.5" customHeight="1" x14ac:dyDescent="0.35">
      <c r="A255" s="46"/>
      <c r="B255" s="48" t="s">
        <v>758</v>
      </c>
      <c r="C255" s="145" t="s">
        <v>720</v>
      </c>
      <c r="D255" s="30">
        <v>41.84</v>
      </c>
      <c r="E255" s="30">
        <v>23.61</v>
      </c>
      <c r="F255" s="30">
        <v>8.44</v>
      </c>
      <c r="G255" s="30">
        <v>20.53</v>
      </c>
      <c r="H255" s="30">
        <v>0.32</v>
      </c>
      <c r="I255" s="30">
        <v>4.1100000000000003</v>
      </c>
      <c r="J255" s="30">
        <v>0.05</v>
      </c>
      <c r="K255" s="31" t="s">
        <v>3</v>
      </c>
      <c r="L255" s="30">
        <v>0.28999999999999998</v>
      </c>
      <c r="M255" s="31" t="s">
        <v>3</v>
      </c>
      <c r="N255" s="30">
        <v>0.69</v>
      </c>
      <c r="O255" s="31" t="s">
        <v>3</v>
      </c>
      <c r="P255" s="31" t="s">
        <v>3</v>
      </c>
      <c r="Q255" s="31" t="s">
        <v>3</v>
      </c>
      <c r="R255" s="30">
        <f>SUM(D255:Q255)</f>
        <v>99.88</v>
      </c>
      <c r="S255" s="67">
        <v>81.26213873031395</v>
      </c>
    </row>
    <row r="256" spans="1:19" ht="14.5" customHeight="1" x14ac:dyDescent="0.35">
      <c r="A256" s="46"/>
      <c r="B256" s="48">
        <v>401</v>
      </c>
      <c r="C256" s="145" t="s">
        <v>500</v>
      </c>
      <c r="D256" s="31" t="s">
        <v>3</v>
      </c>
      <c r="E256" s="31" t="s">
        <v>3</v>
      </c>
      <c r="F256" s="31" t="s">
        <v>3</v>
      </c>
      <c r="G256" s="31" t="s">
        <v>3</v>
      </c>
      <c r="H256" s="31" t="s">
        <v>3</v>
      </c>
      <c r="I256" s="31" t="s">
        <v>3</v>
      </c>
      <c r="J256" s="31" t="s">
        <v>3</v>
      </c>
      <c r="K256" s="31" t="s">
        <v>3</v>
      </c>
      <c r="L256" s="31" t="s">
        <v>3</v>
      </c>
      <c r="M256" s="31" t="s">
        <v>3</v>
      </c>
      <c r="N256" s="31" t="s">
        <v>3</v>
      </c>
      <c r="O256" s="31" t="s">
        <v>3</v>
      </c>
      <c r="P256" s="31" t="s">
        <v>3</v>
      </c>
      <c r="Q256" s="31" t="s">
        <v>3</v>
      </c>
      <c r="R256" s="31" t="s">
        <v>3</v>
      </c>
      <c r="S256" s="67" t="s">
        <v>3</v>
      </c>
    </row>
    <row r="257" spans="1:19" ht="14.5" customHeight="1" x14ac:dyDescent="0.35">
      <c r="A257" s="46"/>
      <c r="B257" s="48" t="s">
        <v>759</v>
      </c>
      <c r="C257" s="145" t="s">
        <v>500</v>
      </c>
      <c r="D257" s="30">
        <v>41.61</v>
      </c>
      <c r="E257" s="30">
        <v>23.02</v>
      </c>
      <c r="F257" s="30">
        <v>10.79</v>
      </c>
      <c r="G257" s="30">
        <v>19.63</v>
      </c>
      <c r="H257" s="30">
        <v>0.32</v>
      </c>
      <c r="I257" s="30">
        <v>4.2699999999999996</v>
      </c>
      <c r="J257" s="30">
        <v>0.1</v>
      </c>
      <c r="K257" s="31" t="s">
        <v>3</v>
      </c>
      <c r="L257" s="30">
        <v>0.3</v>
      </c>
      <c r="M257" s="31" t="s">
        <v>3</v>
      </c>
      <c r="N257" s="30" t="s">
        <v>706</v>
      </c>
      <c r="O257" s="31" t="s">
        <v>3</v>
      </c>
      <c r="P257" s="31" t="s">
        <v>3</v>
      </c>
      <c r="Q257" s="31" t="s">
        <v>3</v>
      </c>
      <c r="R257" s="30">
        <f>SUM(D257:Q257)</f>
        <v>100.03999999999996</v>
      </c>
      <c r="S257" s="67">
        <v>76.43482396040649</v>
      </c>
    </row>
    <row r="258" spans="1:19" ht="14.5" customHeight="1" x14ac:dyDescent="0.35">
      <c r="A258" s="46"/>
      <c r="B258" s="48" t="s">
        <v>760</v>
      </c>
      <c r="C258" s="145" t="s">
        <v>500</v>
      </c>
      <c r="D258" s="31" t="s">
        <v>3</v>
      </c>
      <c r="E258" s="31" t="s">
        <v>3</v>
      </c>
      <c r="F258" s="31" t="s">
        <v>3</v>
      </c>
      <c r="G258" s="31" t="s">
        <v>3</v>
      </c>
      <c r="H258" s="31" t="s">
        <v>3</v>
      </c>
      <c r="I258" s="31" t="s">
        <v>3</v>
      </c>
      <c r="J258" s="31" t="s">
        <v>3</v>
      </c>
      <c r="K258" s="31" t="s">
        <v>3</v>
      </c>
      <c r="L258" s="31" t="s">
        <v>3</v>
      </c>
      <c r="M258" s="31" t="s">
        <v>3</v>
      </c>
      <c r="N258" s="31" t="s">
        <v>3</v>
      </c>
      <c r="O258" s="31" t="s">
        <v>3</v>
      </c>
      <c r="P258" s="31" t="s">
        <v>3</v>
      </c>
      <c r="Q258" s="31" t="s">
        <v>3</v>
      </c>
      <c r="R258" s="31" t="s">
        <v>3</v>
      </c>
      <c r="S258" s="67" t="s">
        <v>3</v>
      </c>
    </row>
    <row r="259" spans="1:19" ht="14.5" customHeight="1" x14ac:dyDescent="0.35">
      <c r="A259" s="46"/>
      <c r="B259" s="48" t="s">
        <v>761</v>
      </c>
      <c r="C259" s="145" t="s">
        <v>500</v>
      </c>
      <c r="D259" s="31" t="s">
        <v>3</v>
      </c>
      <c r="E259" s="31" t="s">
        <v>3</v>
      </c>
      <c r="F259" s="31" t="s">
        <v>3</v>
      </c>
      <c r="G259" s="31" t="s">
        <v>3</v>
      </c>
      <c r="H259" s="31" t="s">
        <v>3</v>
      </c>
      <c r="I259" s="31" t="s">
        <v>3</v>
      </c>
      <c r="J259" s="31" t="s">
        <v>3</v>
      </c>
      <c r="K259" s="31" t="s">
        <v>3</v>
      </c>
      <c r="L259" s="31" t="s">
        <v>3</v>
      </c>
      <c r="M259" s="31" t="s">
        <v>3</v>
      </c>
      <c r="N259" s="31" t="s">
        <v>3</v>
      </c>
      <c r="O259" s="31" t="s">
        <v>3</v>
      </c>
      <c r="P259" s="31" t="s">
        <v>3</v>
      </c>
      <c r="Q259" s="31" t="s">
        <v>3</v>
      </c>
      <c r="R259" s="31" t="s">
        <v>3</v>
      </c>
      <c r="S259" s="67" t="s">
        <v>3</v>
      </c>
    </row>
    <row r="260" spans="1:19" ht="14.5" customHeight="1" x14ac:dyDescent="0.35">
      <c r="A260" s="46"/>
      <c r="B260" s="48" t="s">
        <v>762</v>
      </c>
      <c r="C260" s="145" t="s">
        <v>500</v>
      </c>
      <c r="D260" s="30">
        <v>39.9</v>
      </c>
      <c r="E260" s="30">
        <v>21.94</v>
      </c>
      <c r="F260" s="30">
        <v>16.43</v>
      </c>
      <c r="G260" s="30">
        <v>13.13</v>
      </c>
      <c r="H260" s="30">
        <v>0.38</v>
      </c>
      <c r="I260" s="30">
        <v>6.87</v>
      </c>
      <c r="J260" s="30">
        <v>0.12</v>
      </c>
      <c r="K260" s="31" t="s">
        <v>3</v>
      </c>
      <c r="L260" s="30">
        <v>0.72</v>
      </c>
      <c r="M260" s="31" t="s">
        <v>3</v>
      </c>
      <c r="N260" s="30" t="s">
        <v>706</v>
      </c>
      <c r="O260" s="31" t="s">
        <v>3</v>
      </c>
      <c r="P260" s="31" t="s">
        <v>3</v>
      </c>
      <c r="Q260" s="31" t="s">
        <v>3</v>
      </c>
      <c r="R260" s="30">
        <f>SUM(D260:Q260)</f>
        <v>99.490000000000009</v>
      </c>
      <c r="S260" s="67">
        <v>58.75920535378112</v>
      </c>
    </row>
    <row r="261" spans="1:19" ht="14.5" customHeight="1" x14ac:dyDescent="0.35">
      <c r="A261" s="46"/>
      <c r="B261" s="48">
        <v>414</v>
      </c>
      <c r="C261" s="145" t="s">
        <v>500</v>
      </c>
      <c r="D261" s="31" t="s">
        <v>3</v>
      </c>
      <c r="E261" s="31" t="s">
        <v>3</v>
      </c>
      <c r="F261" s="31" t="s">
        <v>3</v>
      </c>
      <c r="G261" s="31" t="s">
        <v>3</v>
      </c>
      <c r="H261" s="31" t="s">
        <v>3</v>
      </c>
      <c r="I261" s="31" t="s">
        <v>3</v>
      </c>
      <c r="J261" s="31" t="s">
        <v>3</v>
      </c>
      <c r="K261" s="31" t="s">
        <v>3</v>
      </c>
      <c r="L261" s="31" t="s">
        <v>3</v>
      </c>
      <c r="M261" s="31" t="s">
        <v>3</v>
      </c>
      <c r="N261" s="31" t="s">
        <v>3</v>
      </c>
      <c r="O261" s="31" t="s">
        <v>3</v>
      </c>
      <c r="P261" s="31" t="s">
        <v>3</v>
      </c>
      <c r="Q261" s="31" t="s">
        <v>3</v>
      </c>
      <c r="R261" s="31" t="s">
        <v>3</v>
      </c>
      <c r="S261" s="67" t="s">
        <v>3</v>
      </c>
    </row>
    <row r="262" spans="1:19" ht="14.5" customHeight="1" x14ac:dyDescent="0.35">
      <c r="A262" s="46"/>
      <c r="B262" s="48" t="s">
        <v>763</v>
      </c>
      <c r="C262" s="145" t="s">
        <v>500</v>
      </c>
      <c r="D262" s="30">
        <v>40.01</v>
      </c>
      <c r="E262" s="30">
        <v>21.34</v>
      </c>
      <c r="F262" s="30">
        <v>17.48</v>
      </c>
      <c r="G262" s="30">
        <v>13.17</v>
      </c>
      <c r="H262" s="30">
        <v>0.41</v>
      </c>
      <c r="I262" s="30">
        <v>6.86</v>
      </c>
      <c r="J262" s="30">
        <v>0.09</v>
      </c>
      <c r="K262" s="31" t="s">
        <v>3</v>
      </c>
      <c r="L262" s="30">
        <v>0.68</v>
      </c>
      <c r="M262" s="31" t="s">
        <v>3</v>
      </c>
      <c r="N262" s="30" t="s">
        <v>706</v>
      </c>
      <c r="O262" s="31" t="s">
        <v>3</v>
      </c>
      <c r="P262" s="31" t="s">
        <v>3</v>
      </c>
      <c r="Q262" s="31" t="s">
        <v>3</v>
      </c>
      <c r="R262" s="30">
        <f>SUM(D262:Q262)</f>
        <v>100.04</v>
      </c>
      <c r="S262" s="67">
        <v>57.324748736678828</v>
      </c>
    </row>
    <row r="263" spans="1:19" ht="14.5" customHeight="1" x14ac:dyDescent="0.35">
      <c r="A263" s="46"/>
      <c r="B263" s="48" t="s">
        <v>764</v>
      </c>
      <c r="C263" s="145" t="s">
        <v>500</v>
      </c>
      <c r="D263" s="30">
        <v>41.8</v>
      </c>
      <c r="E263" s="30">
        <v>22.87</v>
      </c>
      <c r="F263" s="30">
        <v>11.17</v>
      </c>
      <c r="G263" s="30">
        <v>19.62</v>
      </c>
      <c r="H263" s="30">
        <v>0.4</v>
      </c>
      <c r="I263" s="30">
        <v>4.24</v>
      </c>
      <c r="J263" s="30">
        <v>0.05</v>
      </c>
      <c r="K263" s="31" t="s">
        <v>3</v>
      </c>
      <c r="L263" s="30">
        <v>0.28999999999999998</v>
      </c>
      <c r="M263" s="31" t="s">
        <v>3</v>
      </c>
      <c r="N263" s="30">
        <v>0.21</v>
      </c>
      <c r="O263" s="31" t="s">
        <v>3</v>
      </c>
      <c r="P263" s="31" t="s">
        <v>3</v>
      </c>
      <c r="Q263" s="31" t="s">
        <v>3</v>
      </c>
      <c r="R263" s="30">
        <f>SUM(D263:Q263)</f>
        <v>100.65</v>
      </c>
      <c r="S263" s="67">
        <v>75.796355401086544</v>
      </c>
    </row>
    <row r="264" spans="1:19" ht="14.5" customHeight="1" x14ac:dyDescent="0.35">
      <c r="A264" s="50"/>
      <c r="B264" s="79" t="s">
        <v>765</v>
      </c>
      <c r="C264" s="146" t="s">
        <v>500</v>
      </c>
      <c r="D264" s="10">
        <v>40.18</v>
      </c>
      <c r="E264" s="10">
        <v>21.36</v>
      </c>
      <c r="F264" s="10">
        <v>17.46</v>
      </c>
      <c r="G264" s="10">
        <v>13.13</v>
      </c>
      <c r="H264" s="10">
        <v>0.44</v>
      </c>
      <c r="I264" s="10">
        <v>6.75</v>
      </c>
      <c r="J264" s="10">
        <v>0.12</v>
      </c>
      <c r="K264" s="11" t="s">
        <v>3</v>
      </c>
      <c r="L264" s="10">
        <v>0.68</v>
      </c>
      <c r="M264" s="11" t="s">
        <v>3</v>
      </c>
      <c r="N264" s="10" t="s">
        <v>706</v>
      </c>
      <c r="O264" s="11" t="s">
        <v>3</v>
      </c>
      <c r="P264" s="11" t="s">
        <v>3</v>
      </c>
      <c r="Q264" s="11" t="s">
        <v>3</v>
      </c>
      <c r="R264" s="10">
        <f>SUM(D264:Q264)</f>
        <v>100.12</v>
      </c>
      <c r="S264" s="68">
        <v>57.278334892201322</v>
      </c>
    </row>
    <row r="265" spans="1:19" ht="14.5" customHeight="1" x14ac:dyDescent="0.35">
      <c r="A265" s="23" t="s">
        <v>294</v>
      </c>
      <c r="B265" s="78" t="s">
        <v>766</v>
      </c>
      <c r="C265" s="144" t="s">
        <v>9</v>
      </c>
      <c r="D265" s="21">
        <v>41.7</v>
      </c>
      <c r="E265" s="21">
        <v>13.76</v>
      </c>
      <c r="F265" s="21">
        <v>5.58</v>
      </c>
      <c r="G265" s="21">
        <v>21.87</v>
      </c>
      <c r="H265" s="21">
        <v>0.24</v>
      </c>
      <c r="I265" s="21">
        <v>4.24</v>
      </c>
      <c r="J265" s="21">
        <v>0.01</v>
      </c>
      <c r="K265" s="21">
        <v>0</v>
      </c>
      <c r="L265" s="21">
        <v>0.11</v>
      </c>
      <c r="M265" s="21">
        <v>0</v>
      </c>
      <c r="N265" s="21">
        <v>12.43</v>
      </c>
      <c r="O265" s="20" t="s">
        <v>3</v>
      </c>
      <c r="P265" s="20" t="s">
        <v>3</v>
      </c>
      <c r="Q265" s="20" t="s">
        <v>3</v>
      </c>
      <c r="R265" s="21">
        <v>99.94</v>
      </c>
      <c r="S265" s="66">
        <v>87.480803581494271</v>
      </c>
    </row>
    <row r="266" spans="1:19" ht="14.5" customHeight="1" x14ac:dyDescent="0.35">
      <c r="A266" s="46"/>
      <c r="B266" s="48" t="s">
        <v>767</v>
      </c>
      <c r="C266" s="145" t="s">
        <v>9</v>
      </c>
      <c r="D266" s="30">
        <v>40.61</v>
      </c>
      <c r="E266" s="30">
        <v>13.17</v>
      </c>
      <c r="F266" s="30">
        <v>6.21</v>
      </c>
      <c r="G266" s="30">
        <v>20.21</v>
      </c>
      <c r="H266" s="30">
        <v>0.34</v>
      </c>
      <c r="I266" s="30">
        <v>4.4400000000000004</v>
      </c>
      <c r="J266" s="30">
        <v>0.01</v>
      </c>
      <c r="K266" s="30">
        <v>0</v>
      </c>
      <c r="L266" s="30">
        <v>0.01</v>
      </c>
      <c r="M266" s="30">
        <v>0</v>
      </c>
      <c r="N266" s="30">
        <v>13.67</v>
      </c>
      <c r="O266" s="31" t="s">
        <v>3</v>
      </c>
      <c r="P266" s="31" t="s">
        <v>3</v>
      </c>
      <c r="Q266" s="31" t="s">
        <v>3</v>
      </c>
      <c r="R266" s="30">
        <v>98.67</v>
      </c>
      <c r="S266" s="67">
        <v>85.298982025744976</v>
      </c>
    </row>
    <row r="267" spans="1:19" ht="14.5" customHeight="1" x14ac:dyDescent="0.35">
      <c r="A267" s="46"/>
      <c r="B267" s="48" t="s">
        <v>768</v>
      </c>
      <c r="C267" s="145" t="s">
        <v>9</v>
      </c>
      <c r="D267" s="30">
        <v>41.04</v>
      </c>
      <c r="E267" s="30">
        <v>12.78</v>
      </c>
      <c r="F267" s="30">
        <v>6.37</v>
      </c>
      <c r="G267" s="30">
        <v>20.89</v>
      </c>
      <c r="H267" s="30">
        <v>0.32</v>
      </c>
      <c r="I267" s="30">
        <v>3.69</v>
      </c>
      <c r="J267" s="30">
        <v>0</v>
      </c>
      <c r="K267" s="30">
        <v>0</v>
      </c>
      <c r="L267" s="30">
        <v>0.05</v>
      </c>
      <c r="M267" s="30">
        <v>0</v>
      </c>
      <c r="N267" s="30">
        <v>13.07</v>
      </c>
      <c r="O267" s="31" t="s">
        <v>3</v>
      </c>
      <c r="P267" s="31" t="s">
        <v>3</v>
      </c>
      <c r="Q267" s="31" t="s">
        <v>3</v>
      </c>
      <c r="R267" s="30">
        <v>98.21</v>
      </c>
      <c r="S267" s="67">
        <v>85.394708582303437</v>
      </c>
    </row>
    <row r="268" spans="1:19" ht="14.5" customHeight="1" x14ac:dyDescent="0.35">
      <c r="A268" s="50"/>
      <c r="B268" s="79" t="s">
        <v>769</v>
      </c>
      <c r="C268" s="146" t="s">
        <v>661</v>
      </c>
      <c r="D268" s="10">
        <v>42.58</v>
      </c>
      <c r="E268" s="10">
        <v>15.09</v>
      </c>
      <c r="F268" s="10">
        <v>7.43</v>
      </c>
      <c r="G268" s="10">
        <v>20.58</v>
      </c>
      <c r="H268" s="10">
        <v>0.33</v>
      </c>
      <c r="I268" s="10">
        <v>5.79</v>
      </c>
      <c r="J268" s="10">
        <v>0.03</v>
      </c>
      <c r="K268" s="10">
        <v>0</v>
      </c>
      <c r="L268" s="10">
        <v>0.04</v>
      </c>
      <c r="M268" s="10">
        <v>0</v>
      </c>
      <c r="N268" s="10">
        <v>8.8699999999999992</v>
      </c>
      <c r="O268" s="11" t="s">
        <v>3</v>
      </c>
      <c r="P268" s="11" t="s">
        <v>3</v>
      </c>
      <c r="Q268" s="11" t="s">
        <v>3</v>
      </c>
      <c r="R268" s="10">
        <v>100.74</v>
      </c>
      <c r="S268" s="68">
        <v>83.160189910365091</v>
      </c>
    </row>
    <row r="269" spans="1:19" ht="14.5" customHeight="1" x14ac:dyDescent="0.35">
      <c r="A269" s="23" t="s">
        <v>295</v>
      </c>
      <c r="B269" s="78" t="s">
        <v>770</v>
      </c>
      <c r="C269" s="144" t="s">
        <v>9</v>
      </c>
      <c r="D269" s="21">
        <v>41.66</v>
      </c>
      <c r="E269" s="21">
        <v>16.105</v>
      </c>
      <c r="F269" s="21">
        <v>5.87</v>
      </c>
      <c r="G269" s="21">
        <v>22.27</v>
      </c>
      <c r="H269" s="21">
        <v>0.31</v>
      </c>
      <c r="I269" s="21">
        <v>3.81</v>
      </c>
      <c r="J269" s="21">
        <v>2.5999999999999999E-2</v>
      </c>
      <c r="K269" s="21">
        <v>0</v>
      </c>
      <c r="L269" s="21">
        <v>6.2E-2</v>
      </c>
      <c r="M269" s="21">
        <v>1.4E-2</v>
      </c>
      <c r="N269" s="21">
        <v>10.15</v>
      </c>
      <c r="O269" s="20" t="s">
        <v>3</v>
      </c>
      <c r="P269" s="20" t="s">
        <v>3</v>
      </c>
      <c r="Q269" s="20" t="s">
        <v>3</v>
      </c>
      <c r="R269" s="21">
        <f>SUM(D269:Q269)</f>
        <v>100.277</v>
      </c>
      <c r="S269" s="66">
        <v>87.120047499252038</v>
      </c>
    </row>
    <row r="270" spans="1:19" ht="14.5" customHeight="1" x14ac:dyDescent="0.35">
      <c r="A270" s="50"/>
      <c r="B270" s="79" t="s">
        <v>771</v>
      </c>
      <c r="C270" s="146" t="s">
        <v>9</v>
      </c>
      <c r="D270" s="10">
        <v>41.17</v>
      </c>
      <c r="E270" s="10">
        <v>16.57</v>
      </c>
      <c r="F270" s="10">
        <v>6.34</v>
      </c>
      <c r="G270" s="10">
        <v>23.204999999999998</v>
      </c>
      <c r="H270" s="10">
        <v>0.35199999999999998</v>
      </c>
      <c r="I270" s="10">
        <v>3.0550000000000002</v>
      </c>
      <c r="J270" s="10">
        <v>1.2E-2</v>
      </c>
      <c r="K270" s="10">
        <v>0</v>
      </c>
      <c r="L270" s="10">
        <v>2.5000000000000001E-2</v>
      </c>
      <c r="M270" s="10">
        <v>1.4E-2</v>
      </c>
      <c r="N270" s="10">
        <v>8.6750000000000007</v>
      </c>
      <c r="O270" s="11" t="s">
        <v>3</v>
      </c>
      <c r="P270" s="11" t="s">
        <v>3</v>
      </c>
      <c r="Q270" s="11" t="s">
        <v>3</v>
      </c>
      <c r="R270" s="10">
        <f>SUM(D270:Q270)</f>
        <v>99.418000000000006</v>
      </c>
      <c r="S270" s="68">
        <v>86.711852947390653</v>
      </c>
    </row>
    <row r="271" spans="1:19" ht="14.5" customHeight="1" x14ac:dyDescent="0.35">
      <c r="A271" s="23" t="s">
        <v>358</v>
      </c>
      <c r="B271" s="78" t="s">
        <v>772</v>
      </c>
      <c r="C271" s="144" t="s">
        <v>9</v>
      </c>
      <c r="D271" s="21">
        <v>40.822499999999998</v>
      </c>
      <c r="E271" s="21">
        <v>16.420000000000002</v>
      </c>
      <c r="F271" s="21">
        <v>6.6775000000000002</v>
      </c>
      <c r="G271" s="21">
        <v>20.78</v>
      </c>
      <c r="H271" s="21">
        <v>0.29499999999999998</v>
      </c>
      <c r="I271" s="21">
        <v>4.5049999999999999</v>
      </c>
      <c r="J271" s="21">
        <v>7.0000000000000007E-2</v>
      </c>
      <c r="K271" s="20" t="s">
        <v>3</v>
      </c>
      <c r="L271" s="21">
        <v>0</v>
      </c>
      <c r="M271" s="21">
        <v>0</v>
      </c>
      <c r="N271" s="21">
        <v>10.217499999999999</v>
      </c>
      <c r="O271" s="20" t="s">
        <v>3</v>
      </c>
      <c r="P271" s="20" t="s">
        <v>3</v>
      </c>
      <c r="Q271" s="20" t="s">
        <v>3</v>
      </c>
      <c r="R271" s="21">
        <v>99.787499999999994</v>
      </c>
      <c r="S271" s="66">
        <v>84.728665398799905</v>
      </c>
    </row>
    <row r="272" spans="1:19" ht="14.5" customHeight="1" x14ac:dyDescent="0.35">
      <c r="A272" s="46"/>
      <c r="B272" s="48" t="s">
        <v>773</v>
      </c>
      <c r="C272" s="145" t="s">
        <v>9</v>
      </c>
      <c r="D272" s="30">
        <v>40.741999999999997</v>
      </c>
      <c r="E272" s="30">
        <v>16.209</v>
      </c>
      <c r="F272" s="30">
        <v>6.8179999999999996</v>
      </c>
      <c r="G272" s="30">
        <v>20.3</v>
      </c>
      <c r="H272" s="30">
        <v>0.30499999999999999</v>
      </c>
      <c r="I272" s="30">
        <v>4.4470000000000001</v>
      </c>
      <c r="J272" s="30">
        <v>7.2499999999999995E-2</v>
      </c>
      <c r="K272" s="31" t="s">
        <v>3</v>
      </c>
      <c r="L272" s="30">
        <v>0</v>
      </c>
      <c r="M272" s="30">
        <v>0</v>
      </c>
      <c r="N272" s="30">
        <v>9.9649999999999999</v>
      </c>
      <c r="O272" s="31" t="s">
        <v>3</v>
      </c>
      <c r="P272" s="31" t="s">
        <v>3</v>
      </c>
      <c r="Q272" s="31" t="s">
        <v>3</v>
      </c>
      <c r="R272" s="30">
        <v>98.858500000000006</v>
      </c>
      <c r="S272" s="67">
        <v>84.148031719928994</v>
      </c>
    </row>
    <row r="273" spans="1:19" ht="14.5" customHeight="1" x14ac:dyDescent="0.35">
      <c r="A273" s="46"/>
      <c r="B273" s="48" t="s">
        <v>774</v>
      </c>
      <c r="C273" s="145" t="s">
        <v>9</v>
      </c>
      <c r="D273" s="30">
        <v>40.833300000000001</v>
      </c>
      <c r="E273" s="30">
        <v>16.306699999999999</v>
      </c>
      <c r="F273" s="30">
        <v>6.45</v>
      </c>
      <c r="G273" s="30">
        <v>20.6433</v>
      </c>
      <c r="H273" s="30">
        <v>0.2833</v>
      </c>
      <c r="I273" s="30">
        <v>4.3933</v>
      </c>
      <c r="J273" s="30">
        <v>0</v>
      </c>
      <c r="K273" s="31" t="s">
        <v>3</v>
      </c>
      <c r="L273" s="30">
        <v>0</v>
      </c>
      <c r="M273" s="30">
        <v>0</v>
      </c>
      <c r="N273" s="30">
        <v>9.7133000000000003</v>
      </c>
      <c r="O273" s="31" t="s">
        <v>3</v>
      </c>
      <c r="P273" s="31" t="s">
        <v>3</v>
      </c>
      <c r="Q273" s="31" t="s">
        <v>3</v>
      </c>
      <c r="R273" s="30">
        <v>98.6233</v>
      </c>
      <c r="S273" s="67">
        <v>85.088254617333888</v>
      </c>
    </row>
    <row r="274" spans="1:19" ht="14.5" customHeight="1" x14ac:dyDescent="0.35">
      <c r="A274" s="46"/>
      <c r="B274" s="48" t="s">
        <v>775</v>
      </c>
      <c r="C274" s="145" t="s">
        <v>9</v>
      </c>
      <c r="D274" s="30">
        <v>41.005000000000003</v>
      </c>
      <c r="E274" s="30">
        <v>16.343299999999999</v>
      </c>
      <c r="F274" s="30">
        <v>6.1817000000000002</v>
      </c>
      <c r="G274" s="30">
        <v>21.923300000000001</v>
      </c>
      <c r="H274" s="30">
        <v>0.27500000000000002</v>
      </c>
      <c r="I274" s="30">
        <v>2.82</v>
      </c>
      <c r="J274" s="30">
        <v>5.5E-2</v>
      </c>
      <c r="K274" s="31" t="s">
        <v>3</v>
      </c>
      <c r="L274" s="30">
        <v>0</v>
      </c>
      <c r="M274" s="30">
        <v>0</v>
      </c>
      <c r="N274" s="30">
        <v>9.8866999999999994</v>
      </c>
      <c r="O274" s="31" t="s">
        <v>3</v>
      </c>
      <c r="P274" s="31" t="s">
        <v>3</v>
      </c>
      <c r="Q274" s="31" t="s">
        <v>3</v>
      </c>
      <c r="R274" s="30">
        <v>98.49</v>
      </c>
      <c r="S274" s="67">
        <v>86.344300614453971</v>
      </c>
    </row>
    <row r="275" spans="1:19" ht="14.5" customHeight="1" x14ac:dyDescent="0.35">
      <c r="A275" s="46"/>
      <c r="B275" s="48" t="s">
        <v>776</v>
      </c>
      <c r="C275" s="145" t="s">
        <v>9</v>
      </c>
      <c r="D275" s="30">
        <v>41.134999999999998</v>
      </c>
      <c r="E275" s="30">
        <v>17.828299999999999</v>
      </c>
      <c r="F275" s="30">
        <v>5.9082999999999997</v>
      </c>
      <c r="G275" s="30">
        <v>21.6783</v>
      </c>
      <c r="H275" s="30">
        <v>0.2742</v>
      </c>
      <c r="I275" s="30">
        <v>3.5049999999999999</v>
      </c>
      <c r="J275" s="30">
        <v>0.05</v>
      </c>
      <c r="K275" s="31" t="s">
        <v>3</v>
      </c>
      <c r="L275" s="30">
        <v>0</v>
      </c>
      <c r="M275" s="30">
        <v>0</v>
      </c>
      <c r="N275" s="30">
        <v>8.2483000000000004</v>
      </c>
      <c r="O275" s="31" t="s">
        <v>3</v>
      </c>
      <c r="P275" s="31" t="s">
        <v>3</v>
      </c>
      <c r="Q275" s="31" t="s">
        <v>3</v>
      </c>
      <c r="R275" s="30">
        <v>98.627499999999998</v>
      </c>
      <c r="S275" s="67">
        <v>86.740225525910489</v>
      </c>
    </row>
    <row r="276" spans="1:19" ht="14.5" customHeight="1" x14ac:dyDescent="0.35">
      <c r="A276" s="46"/>
      <c r="B276" s="48" t="s">
        <v>777</v>
      </c>
      <c r="C276" s="145" t="s">
        <v>9</v>
      </c>
      <c r="D276" s="30">
        <v>41.02</v>
      </c>
      <c r="E276" s="30">
        <v>17.728300000000001</v>
      </c>
      <c r="F276" s="30">
        <v>5.8150000000000004</v>
      </c>
      <c r="G276" s="30">
        <v>21.988299999999999</v>
      </c>
      <c r="H276" s="30">
        <v>0.23499999999999999</v>
      </c>
      <c r="I276" s="30">
        <v>3.4582999999999999</v>
      </c>
      <c r="J276" s="30">
        <v>0</v>
      </c>
      <c r="K276" s="31" t="s">
        <v>3</v>
      </c>
      <c r="L276" s="30">
        <v>0</v>
      </c>
      <c r="M276" s="30">
        <v>0</v>
      </c>
      <c r="N276" s="30">
        <v>8.3183000000000007</v>
      </c>
      <c r="O276" s="31" t="s">
        <v>3</v>
      </c>
      <c r="P276" s="31" t="s">
        <v>3</v>
      </c>
      <c r="Q276" s="31" t="s">
        <v>3</v>
      </c>
      <c r="R276" s="30">
        <v>98.563299999999998</v>
      </c>
      <c r="S276" s="67">
        <v>87.082791200440909</v>
      </c>
    </row>
    <row r="277" spans="1:19" ht="14.5" customHeight="1" x14ac:dyDescent="0.35">
      <c r="A277" s="46"/>
      <c r="B277" s="48" t="s">
        <v>778</v>
      </c>
      <c r="C277" s="145" t="s">
        <v>9</v>
      </c>
      <c r="D277" s="30">
        <v>40.89</v>
      </c>
      <c r="E277" s="30">
        <v>17.805</v>
      </c>
      <c r="F277" s="30">
        <v>5.915</v>
      </c>
      <c r="G277" s="30">
        <v>21.87</v>
      </c>
      <c r="H277" s="30">
        <v>0.28499999999999998</v>
      </c>
      <c r="I277" s="30">
        <v>3.4550000000000001</v>
      </c>
      <c r="J277" s="30">
        <v>0</v>
      </c>
      <c r="K277" s="31" t="s">
        <v>3</v>
      </c>
      <c r="L277" s="30">
        <v>0</v>
      </c>
      <c r="M277" s="30">
        <v>0</v>
      </c>
      <c r="N277" s="30">
        <v>8.375</v>
      </c>
      <c r="O277" s="31" t="s">
        <v>3</v>
      </c>
      <c r="P277" s="31" t="s">
        <v>3</v>
      </c>
      <c r="Q277" s="31" t="s">
        <v>3</v>
      </c>
      <c r="R277" s="30">
        <v>98.594999999999999</v>
      </c>
      <c r="S277" s="67">
        <v>86.82820237670289</v>
      </c>
    </row>
    <row r="278" spans="1:19" ht="14.5" customHeight="1" x14ac:dyDescent="0.35">
      <c r="A278" s="46"/>
      <c r="B278" s="48" t="s">
        <v>779</v>
      </c>
      <c r="C278" s="145" t="s">
        <v>120</v>
      </c>
      <c r="D278" s="30">
        <v>42.606699999999996</v>
      </c>
      <c r="E278" s="30">
        <v>17.346699999999998</v>
      </c>
      <c r="F278" s="30">
        <v>7.47</v>
      </c>
      <c r="G278" s="30">
        <v>22.1633</v>
      </c>
      <c r="H278" s="30">
        <v>0.33329999999999999</v>
      </c>
      <c r="I278" s="30">
        <v>3.3767</v>
      </c>
      <c r="J278" s="30">
        <v>0</v>
      </c>
      <c r="K278" s="31" t="s">
        <v>3</v>
      </c>
      <c r="L278" s="30">
        <v>0</v>
      </c>
      <c r="M278" s="30">
        <v>0</v>
      </c>
      <c r="N278" s="30">
        <v>6.1166999999999998</v>
      </c>
      <c r="O278" s="31" t="s">
        <v>3</v>
      </c>
      <c r="P278" s="31" t="s">
        <v>3</v>
      </c>
      <c r="Q278" s="31" t="s">
        <v>3</v>
      </c>
      <c r="R278" s="30">
        <v>99.413399999999996</v>
      </c>
      <c r="S278" s="67">
        <v>84.101129283730018</v>
      </c>
    </row>
    <row r="279" spans="1:19" ht="14.5" customHeight="1" x14ac:dyDescent="0.35">
      <c r="A279" s="46"/>
      <c r="B279" s="48" t="s">
        <v>780</v>
      </c>
      <c r="C279" s="145" t="s">
        <v>9</v>
      </c>
      <c r="D279" s="30">
        <v>41.8018</v>
      </c>
      <c r="E279" s="30">
        <v>19.156400000000001</v>
      </c>
      <c r="F279" s="30">
        <v>5.8209</v>
      </c>
      <c r="G279" s="30">
        <v>22.682700000000001</v>
      </c>
      <c r="H279" s="30">
        <v>0.24640000000000001</v>
      </c>
      <c r="I279" s="30">
        <v>2.71</v>
      </c>
      <c r="J279" s="30">
        <v>5.5E-2</v>
      </c>
      <c r="K279" s="31" t="s">
        <v>3</v>
      </c>
      <c r="L279" s="30">
        <v>0</v>
      </c>
      <c r="M279" s="30">
        <v>0</v>
      </c>
      <c r="N279" s="30">
        <v>6.8345000000000002</v>
      </c>
      <c r="O279" s="31" t="s">
        <v>3</v>
      </c>
      <c r="P279" s="31" t="s">
        <v>3</v>
      </c>
      <c r="Q279" s="31" t="s">
        <v>3</v>
      </c>
      <c r="R279" s="30">
        <v>99.307699999999997</v>
      </c>
      <c r="S279" s="67">
        <v>87.417370671991577</v>
      </c>
    </row>
    <row r="280" spans="1:19" ht="14.5" customHeight="1" x14ac:dyDescent="0.35">
      <c r="A280" s="46"/>
      <c r="B280" s="48" t="s">
        <v>781</v>
      </c>
      <c r="C280" s="145" t="s">
        <v>9</v>
      </c>
      <c r="D280" s="30">
        <v>41.35</v>
      </c>
      <c r="E280" s="30">
        <v>18.8</v>
      </c>
      <c r="F280" s="30">
        <v>5.68</v>
      </c>
      <c r="G280" s="30">
        <v>21.94</v>
      </c>
      <c r="H280" s="30">
        <v>0.24</v>
      </c>
      <c r="I280" s="30">
        <v>2.77</v>
      </c>
      <c r="J280" s="30">
        <v>0</v>
      </c>
      <c r="K280" s="31" t="s">
        <v>3</v>
      </c>
      <c r="L280" s="30">
        <v>0</v>
      </c>
      <c r="M280" s="30">
        <v>0</v>
      </c>
      <c r="N280" s="30">
        <v>6.75</v>
      </c>
      <c r="O280" s="31" t="s">
        <v>3</v>
      </c>
      <c r="P280" s="31" t="s">
        <v>3</v>
      </c>
      <c r="Q280" s="31" t="s">
        <v>3</v>
      </c>
      <c r="R280" s="30">
        <v>97.53</v>
      </c>
      <c r="S280" s="67">
        <v>87.320396190535277</v>
      </c>
    </row>
    <row r="281" spans="1:19" ht="14.5" customHeight="1" x14ac:dyDescent="0.35">
      <c r="A281" s="50"/>
      <c r="B281" s="79" t="s">
        <v>782</v>
      </c>
      <c r="C281" s="146" t="s">
        <v>9</v>
      </c>
      <c r="D281" s="10">
        <v>41.48</v>
      </c>
      <c r="E281" s="10">
        <v>18.783300000000001</v>
      </c>
      <c r="F281" s="10">
        <v>6.3666999999999998</v>
      </c>
      <c r="G281" s="10">
        <v>22.45</v>
      </c>
      <c r="H281" s="10">
        <v>0.24329999999999999</v>
      </c>
      <c r="I281" s="10">
        <v>2.6932999999999998</v>
      </c>
      <c r="J281" s="10">
        <v>0.1</v>
      </c>
      <c r="K281" s="11" t="s">
        <v>3</v>
      </c>
      <c r="L281" s="10">
        <v>0</v>
      </c>
      <c r="M281" s="10">
        <v>0</v>
      </c>
      <c r="N281" s="10">
        <v>7.38</v>
      </c>
      <c r="O281" s="11" t="s">
        <v>3</v>
      </c>
      <c r="P281" s="11" t="s">
        <v>3</v>
      </c>
      <c r="Q281" s="11" t="s">
        <v>3</v>
      </c>
      <c r="R281" s="10">
        <v>99.496700000000004</v>
      </c>
      <c r="S281" s="68">
        <v>86.276392402180079</v>
      </c>
    </row>
    <row r="282" spans="1:19" ht="14.5" customHeight="1" x14ac:dyDescent="0.35">
      <c r="A282" s="18" t="s">
        <v>783</v>
      </c>
      <c r="B282" s="72" t="s">
        <v>3</v>
      </c>
      <c r="C282" s="148" t="s">
        <v>1727</v>
      </c>
      <c r="D282" s="52" t="s">
        <v>3</v>
      </c>
      <c r="E282" s="52" t="s">
        <v>3</v>
      </c>
      <c r="F282" s="52" t="s">
        <v>3</v>
      </c>
      <c r="G282" s="52" t="s">
        <v>3</v>
      </c>
      <c r="H282" s="52" t="s">
        <v>3</v>
      </c>
      <c r="I282" s="52" t="s">
        <v>3</v>
      </c>
      <c r="J282" s="52" t="s">
        <v>3</v>
      </c>
      <c r="K282" s="52" t="s">
        <v>3</v>
      </c>
      <c r="L282" s="52" t="s">
        <v>3</v>
      </c>
      <c r="M282" s="52" t="s">
        <v>3</v>
      </c>
      <c r="N282" s="52" t="s">
        <v>3</v>
      </c>
      <c r="O282" s="52" t="s">
        <v>3</v>
      </c>
      <c r="P282" s="52" t="s">
        <v>3</v>
      </c>
      <c r="Q282" s="52" t="s">
        <v>3</v>
      </c>
      <c r="R282" s="52" t="s">
        <v>3</v>
      </c>
      <c r="S282" s="73" t="s">
        <v>3</v>
      </c>
    </row>
    <row r="283" spans="1:19" ht="14.5" customHeight="1" x14ac:dyDescent="0.35">
      <c r="A283" s="23" t="s">
        <v>784</v>
      </c>
      <c r="B283" s="78" t="s">
        <v>785</v>
      </c>
      <c r="C283" s="144" t="s">
        <v>500</v>
      </c>
      <c r="D283" s="21">
        <v>40.28</v>
      </c>
      <c r="E283" s="21">
        <v>22.07</v>
      </c>
      <c r="F283" s="21">
        <v>17.78</v>
      </c>
      <c r="G283" s="21">
        <v>11.38</v>
      </c>
      <c r="H283" s="21">
        <v>0.39</v>
      </c>
      <c r="I283" s="21">
        <v>7.56</v>
      </c>
      <c r="J283" s="21">
        <v>0.11</v>
      </c>
      <c r="K283" s="21">
        <v>0</v>
      </c>
      <c r="L283" s="21">
        <v>0.54</v>
      </c>
      <c r="M283" s="20" t="s">
        <v>3</v>
      </c>
      <c r="N283" s="21">
        <v>0.1</v>
      </c>
      <c r="O283" s="20" t="s">
        <v>3</v>
      </c>
      <c r="P283" s="20" t="s">
        <v>3</v>
      </c>
      <c r="Q283" s="20" t="s">
        <v>3</v>
      </c>
      <c r="R283" s="21">
        <v>100.21</v>
      </c>
      <c r="S283" s="66">
        <v>53.295523948514749</v>
      </c>
    </row>
    <row r="284" spans="1:19" ht="14.5" customHeight="1" x14ac:dyDescent="0.35">
      <c r="A284" s="46"/>
      <c r="B284" s="48" t="s">
        <v>786</v>
      </c>
      <c r="C284" s="145" t="s">
        <v>500</v>
      </c>
      <c r="D284" s="30">
        <v>40.5</v>
      </c>
      <c r="E284" s="30">
        <v>22.26</v>
      </c>
      <c r="F284" s="30">
        <v>17.64</v>
      </c>
      <c r="G284" s="30">
        <v>11.69</v>
      </c>
      <c r="H284" s="30">
        <v>0.39</v>
      </c>
      <c r="I284" s="30">
        <v>7.65</v>
      </c>
      <c r="J284" s="30">
        <v>0.11</v>
      </c>
      <c r="K284" s="30">
        <v>0</v>
      </c>
      <c r="L284" s="30">
        <v>0.54</v>
      </c>
      <c r="M284" s="31" t="s">
        <v>3</v>
      </c>
      <c r="N284" s="30">
        <v>0.1</v>
      </c>
      <c r="O284" s="31" t="s">
        <v>3</v>
      </c>
      <c r="P284" s="31" t="s">
        <v>3</v>
      </c>
      <c r="Q284" s="31" t="s">
        <v>3</v>
      </c>
      <c r="R284" s="30">
        <v>100.88</v>
      </c>
      <c r="S284" s="67">
        <v>54.160206368443504</v>
      </c>
    </row>
    <row r="285" spans="1:19" ht="14.5" customHeight="1" x14ac:dyDescent="0.35">
      <c r="A285" s="46"/>
      <c r="B285" s="48" t="s">
        <v>787</v>
      </c>
      <c r="C285" s="145" t="s">
        <v>500</v>
      </c>
      <c r="D285" s="30">
        <v>40.119999999999997</v>
      </c>
      <c r="E285" s="30">
        <v>22.15</v>
      </c>
      <c r="F285" s="30">
        <v>17.77</v>
      </c>
      <c r="G285" s="30">
        <v>11.49</v>
      </c>
      <c r="H285" s="30">
        <v>0.39</v>
      </c>
      <c r="I285" s="30">
        <v>7.59</v>
      </c>
      <c r="J285" s="30">
        <v>0.11</v>
      </c>
      <c r="K285" s="30">
        <v>0.01</v>
      </c>
      <c r="L285" s="30">
        <v>0.51</v>
      </c>
      <c r="M285" s="31" t="s">
        <v>3</v>
      </c>
      <c r="N285" s="30">
        <v>0.1</v>
      </c>
      <c r="O285" s="31" t="s">
        <v>3</v>
      </c>
      <c r="P285" s="31" t="s">
        <v>3</v>
      </c>
      <c r="Q285" s="31" t="s">
        <v>3</v>
      </c>
      <c r="R285" s="30">
        <v>100.24</v>
      </c>
      <c r="S285" s="67">
        <v>53.548887177200299</v>
      </c>
    </row>
    <row r="286" spans="1:19" ht="14.5" customHeight="1" x14ac:dyDescent="0.35">
      <c r="A286" s="46"/>
      <c r="B286" s="48" t="s">
        <v>788</v>
      </c>
      <c r="C286" s="145" t="s">
        <v>500</v>
      </c>
      <c r="D286" s="30">
        <v>40.06</v>
      </c>
      <c r="E286" s="30">
        <v>22.28</v>
      </c>
      <c r="F286" s="30">
        <v>17.53</v>
      </c>
      <c r="G286" s="30">
        <v>11.38</v>
      </c>
      <c r="H286" s="30">
        <v>0.39</v>
      </c>
      <c r="I286" s="30">
        <v>7.53</v>
      </c>
      <c r="J286" s="30">
        <v>0.1</v>
      </c>
      <c r="K286" s="30">
        <v>0</v>
      </c>
      <c r="L286" s="30">
        <v>0.54</v>
      </c>
      <c r="M286" s="31" t="s">
        <v>3</v>
      </c>
      <c r="N286" s="30">
        <v>0.1</v>
      </c>
      <c r="O286" s="31" t="s">
        <v>3</v>
      </c>
      <c r="P286" s="31" t="s">
        <v>3</v>
      </c>
      <c r="Q286" s="31" t="s">
        <v>3</v>
      </c>
      <c r="R286" s="30">
        <v>99.91</v>
      </c>
      <c r="S286" s="67">
        <v>53.647829030937359</v>
      </c>
    </row>
    <row r="287" spans="1:19" ht="14.5" customHeight="1" x14ac:dyDescent="0.35">
      <c r="A287" s="46"/>
      <c r="B287" s="48" t="s">
        <v>789</v>
      </c>
      <c r="C287" s="145" t="s">
        <v>500</v>
      </c>
      <c r="D287" s="30">
        <v>40.270000000000003</v>
      </c>
      <c r="E287" s="30">
        <v>22.3</v>
      </c>
      <c r="F287" s="30">
        <v>17.75</v>
      </c>
      <c r="G287" s="30">
        <v>11.4</v>
      </c>
      <c r="H287" s="30">
        <v>0.39</v>
      </c>
      <c r="I287" s="30">
        <v>7.61</v>
      </c>
      <c r="J287" s="30">
        <v>0.1</v>
      </c>
      <c r="K287" s="30">
        <v>0</v>
      </c>
      <c r="L287" s="30">
        <v>0.52</v>
      </c>
      <c r="M287" s="31" t="s">
        <v>3</v>
      </c>
      <c r="N287" s="30">
        <v>0.11</v>
      </c>
      <c r="O287" s="31" t="s">
        <v>3</v>
      </c>
      <c r="P287" s="31" t="s">
        <v>3</v>
      </c>
      <c r="Q287" s="31" t="s">
        <v>3</v>
      </c>
      <c r="R287" s="30">
        <v>100.45</v>
      </c>
      <c r="S287" s="67">
        <v>53.381256048722157</v>
      </c>
    </row>
    <row r="288" spans="1:19" ht="14.5" customHeight="1" x14ac:dyDescent="0.35">
      <c r="A288" s="50"/>
      <c r="B288" s="79" t="s">
        <v>790</v>
      </c>
      <c r="C288" s="146" t="s">
        <v>500</v>
      </c>
      <c r="D288" s="10">
        <v>39.909999999999997</v>
      </c>
      <c r="E288" s="10">
        <v>21.87</v>
      </c>
      <c r="F288" s="10">
        <v>17.739999999999998</v>
      </c>
      <c r="G288" s="10">
        <v>11.53</v>
      </c>
      <c r="H288" s="10">
        <v>0.39</v>
      </c>
      <c r="I288" s="10">
        <v>7.54</v>
      </c>
      <c r="J288" s="10">
        <v>0.11</v>
      </c>
      <c r="K288" s="10">
        <v>0</v>
      </c>
      <c r="L288" s="10">
        <v>0.52</v>
      </c>
      <c r="M288" s="11" t="s">
        <v>3</v>
      </c>
      <c r="N288" s="10">
        <v>0.11</v>
      </c>
      <c r="O288" s="11" t="s">
        <v>3</v>
      </c>
      <c r="P288" s="11" t="s">
        <v>3</v>
      </c>
      <c r="Q288" s="11" t="s">
        <v>3</v>
      </c>
      <c r="R288" s="10">
        <v>99.72</v>
      </c>
      <c r="S288" s="68">
        <v>53.677335540649338</v>
      </c>
    </row>
    <row r="289" spans="1:19" ht="14.5" customHeight="1" x14ac:dyDescent="0.35">
      <c r="A289" s="23" t="s">
        <v>395</v>
      </c>
      <c r="B289" s="78" t="s">
        <v>791</v>
      </c>
      <c r="C289" s="144" t="s">
        <v>9</v>
      </c>
      <c r="D289" s="21">
        <v>41.7</v>
      </c>
      <c r="E289" s="21">
        <v>14.6</v>
      </c>
      <c r="F289" s="21">
        <v>6.55</v>
      </c>
      <c r="G289" s="21">
        <v>21</v>
      </c>
      <c r="H289" s="21">
        <v>0.28999999999999998</v>
      </c>
      <c r="I289" s="21">
        <v>4.2699999999999996</v>
      </c>
      <c r="J289" s="21">
        <v>0.04</v>
      </c>
      <c r="K289" s="20" t="s">
        <v>3</v>
      </c>
      <c r="L289" s="21">
        <v>0.02</v>
      </c>
      <c r="M289" s="20" t="s">
        <v>3</v>
      </c>
      <c r="N289" s="21">
        <v>11</v>
      </c>
      <c r="O289" s="20" t="s">
        <v>3</v>
      </c>
      <c r="P289" s="20" t="s">
        <v>3</v>
      </c>
      <c r="Q289" s="20" t="s">
        <v>3</v>
      </c>
      <c r="R289" s="21">
        <v>99.47</v>
      </c>
      <c r="S289" s="66">
        <v>85.110403510800623</v>
      </c>
    </row>
    <row r="290" spans="1:19" ht="14.5" customHeight="1" x14ac:dyDescent="0.35">
      <c r="A290" s="46"/>
      <c r="B290" s="48" t="s">
        <v>792</v>
      </c>
      <c r="C290" s="145" t="s">
        <v>9</v>
      </c>
      <c r="D290" s="30">
        <v>41.6</v>
      </c>
      <c r="E290" s="30">
        <v>14.6</v>
      </c>
      <c r="F290" s="30">
        <v>6.63</v>
      </c>
      <c r="G290" s="30">
        <v>21</v>
      </c>
      <c r="H290" s="30">
        <v>0.3</v>
      </c>
      <c r="I290" s="30">
        <v>4.3099999999999996</v>
      </c>
      <c r="J290" s="30">
        <v>0.03</v>
      </c>
      <c r="K290" s="31" t="s">
        <v>3</v>
      </c>
      <c r="L290" s="30">
        <v>0.03</v>
      </c>
      <c r="M290" s="31" t="s">
        <v>3</v>
      </c>
      <c r="N290" s="30">
        <v>10.8</v>
      </c>
      <c r="O290" s="31" t="s">
        <v>3</v>
      </c>
      <c r="P290" s="31" t="s">
        <v>3</v>
      </c>
      <c r="Q290" s="31" t="s">
        <v>3</v>
      </c>
      <c r="R290" s="30">
        <v>99.3</v>
      </c>
      <c r="S290" s="67">
        <v>84.955904684525507</v>
      </c>
    </row>
    <row r="291" spans="1:19" ht="14.5" customHeight="1" x14ac:dyDescent="0.35">
      <c r="A291" s="46"/>
      <c r="B291" s="48" t="s">
        <v>793</v>
      </c>
      <c r="C291" s="145" t="s">
        <v>9</v>
      </c>
      <c r="D291" s="30">
        <v>41.7</v>
      </c>
      <c r="E291" s="30">
        <v>14.6</v>
      </c>
      <c r="F291" s="30">
        <v>6.5</v>
      </c>
      <c r="G291" s="30">
        <v>21</v>
      </c>
      <c r="H291" s="30">
        <v>0.28000000000000003</v>
      </c>
      <c r="I291" s="30">
        <v>4.26</v>
      </c>
      <c r="J291" s="30">
        <v>0.03</v>
      </c>
      <c r="K291" s="31" t="s">
        <v>3</v>
      </c>
      <c r="L291" s="30">
        <v>0.03</v>
      </c>
      <c r="M291" s="31" t="s">
        <v>3</v>
      </c>
      <c r="N291" s="30">
        <v>11</v>
      </c>
      <c r="O291" s="31" t="s">
        <v>3</v>
      </c>
      <c r="P291" s="31" t="s">
        <v>3</v>
      </c>
      <c r="Q291" s="31" t="s">
        <v>3</v>
      </c>
      <c r="R291" s="30">
        <v>99.4</v>
      </c>
      <c r="S291" s="67">
        <v>85.207250960018072</v>
      </c>
    </row>
    <row r="292" spans="1:19" ht="14.5" customHeight="1" x14ac:dyDescent="0.35">
      <c r="A292" s="46"/>
      <c r="B292" s="48" t="s">
        <v>794</v>
      </c>
      <c r="C292" s="145" t="s">
        <v>9</v>
      </c>
      <c r="D292" s="30">
        <v>42</v>
      </c>
      <c r="E292" s="30">
        <v>15.3</v>
      </c>
      <c r="F292" s="30">
        <v>6.77</v>
      </c>
      <c r="G292" s="30">
        <v>20.6</v>
      </c>
      <c r="H292" s="30">
        <v>0.28999999999999998</v>
      </c>
      <c r="I292" s="30">
        <v>4.67</v>
      </c>
      <c r="J292" s="30">
        <v>0.04</v>
      </c>
      <c r="K292" s="31" t="s">
        <v>3</v>
      </c>
      <c r="L292" s="30">
        <v>0.14000000000000001</v>
      </c>
      <c r="M292" s="31" t="s">
        <v>3</v>
      </c>
      <c r="N292" s="30">
        <v>10.199999999999999</v>
      </c>
      <c r="O292" s="31" t="s">
        <v>3</v>
      </c>
      <c r="P292" s="31" t="s">
        <v>3</v>
      </c>
      <c r="Q292" s="31" t="s">
        <v>3</v>
      </c>
      <c r="R292" s="30">
        <v>100.01</v>
      </c>
      <c r="S292" s="67">
        <v>84.435813869377242</v>
      </c>
    </row>
    <row r="293" spans="1:19" ht="14.5" customHeight="1" x14ac:dyDescent="0.35">
      <c r="A293" s="46"/>
      <c r="B293" s="48" t="s">
        <v>795</v>
      </c>
      <c r="C293" s="145" t="s">
        <v>120</v>
      </c>
      <c r="D293" s="30">
        <v>42.1</v>
      </c>
      <c r="E293" s="30">
        <v>12.2</v>
      </c>
      <c r="F293" s="30">
        <v>7.01</v>
      </c>
      <c r="G293" s="30">
        <v>20.9</v>
      </c>
      <c r="H293" s="30">
        <v>0.26</v>
      </c>
      <c r="I293" s="30">
        <v>4.58</v>
      </c>
      <c r="J293" s="30">
        <v>0.04</v>
      </c>
      <c r="K293" s="31" t="s">
        <v>3</v>
      </c>
      <c r="L293" s="30">
        <v>0.2</v>
      </c>
      <c r="M293" s="31" t="s">
        <v>3</v>
      </c>
      <c r="N293" s="30">
        <v>11.7</v>
      </c>
      <c r="O293" s="31" t="s">
        <v>3</v>
      </c>
      <c r="P293" s="31" t="s">
        <v>3</v>
      </c>
      <c r="Q293" s="31" t="s">
        <v>3</v>
      </c>
      <c r="R293" s="30">
        <v>98.99</v>
      </c>
      <c r="S293" s="67">
        <v>84.166121127606814</v>
      </c>
    </row>
    <row r="294" spans="1:19" ht="14.5" customHeight="1" x14ac:dyDescent="0.35">
      <c r="A294" s="46"/>
      <c r="B294" s="48" t="s">
        <v>796</v>
      </c>
      <c r="C294" s="145" t="s">
        <v>9</v>
      </c>
      <c r="D294" s="30">
        <v>41.9</v>
      </c>
      <c r="E294" s="30">
        <v>16.3</v>
      </c>
      <c r="F294" s="30">
        <v>6.51</v>
      </c>
      <c r="G294" s="30">
        <v>20.8</v>
      </c>
      <c r="H294" s="30">
        <v>0.28000000000000003</v>
      </c>
      <c r="I294" s="30">
        <v>4.63</v>
      </c>
      <c r="J294" s="30">
        <v>0.03</v>
      </c>
      <c r="K294" s="31" t="s">
        <v>3</v>
      </c>
      <c r="L294" s="30">
        <v>0.02</v>
      </c>
      <c r="M294" s="31" t="s">
        <v>3</v>
      </c>
      <c r="N294" s="30">
        <v>8.5399999999999991</v>
      </c>
      <c r="O294" s="31" t="s">
        <v>3</v>
      </c>
      <c r="P294" s="31" t="s">
        <v>3</v>
      </c>
      <c r="Q294" s="31" t="s">
        <v>3</v>
      </c>
      <c r="R294" s="30">
        <v>99.01</v>
      </c>
      <c r="S294" s="67">
        <v>85.066708104868241</v>
      </c>
    </row>
    <row r="295" spans="1:19" ht="14.5" customHeight="1" x14ac:dyDescent="0.35">
      <c r="A295" s="46"/>
      <c r="B295" s="48" t="s">
        <v>797</v>
      </c>
      <c r="C295" s="145" t="s">
        <v>9</v>
      </c>
      <c r="D295" s="30">
        <v>40.799999999999997</v>
      </c>
      <c r="E295" s="30">
        <v>13.9</v>
      </c>
      <c r="F295" s="30">
        <v>6.68</v>
      </c>
      <c r="G295" s="30">
        <v>19.2</v>
      </c>
      <c r="H295" s="30">
        <v>0.28999999999999998</v>
      </c>
      <c r="I295" s="30">
        <v>5.91</v>
      </c>
      <c r="J295" s="30">
        <v>0.04</v>
      </c>
      <c r="K295" s="31" t="s">
        <v>3</v>
      </c>
      <c r="L295" s="30">
        <v>0.17</v>
      </c>
      <c r="M295" s="31" t="s">
        <v>3</v>
      </c>
      <c r="N295" s="30">
        <v>11.4</v>
      </c>
      <c r="O295" s="31" t="s">
        <v>3</v>
      </c>
      <c r="P295" s="31" t="s">
        <v>3</v>
      </c>
      <c r="Q295" s="31" t="s">
        <v>3</v>
      </c>
      <c r="R295" s="30">
        <v>98.39</v>
      </c>
      <c r="S295" s="67">
        <v>83.671979057744039</v>
      </c>
    </row>
    <row r="296" spans="1:19" ht="14.5" customHeight="1" x14ac:dyDescent="0.35">
      <c r="A296" s="46"/>
      <c r="B296" s="48" t="s">
        <v>798</v>
      </c>
      <c r="C296" s="145" t="s">
        <v>9</v>
      </c>
      <c r="D296" s="30">
        <v>40.700000000000003</v>
      </c>
      <c r="E296" s="30">
        <v>13.9</v>
      </c>
      <c r="F296" s="30">
        <v>6.76</v>
      </c>
      <c r="G296" s="30">
        <v>19.2</v>
      </c>
      <c r="H296" s="30">
        <v>0.27</v>
      </c>
      <c r="I296" s="30">
        <v>5.99</v>
      </c>
      <c r="J296" s="30">
        <v>0.03</v>
      </c>
      <c r="K296" s="31" t="s">
        <v>3</v>
      </c>
      <c r="L296" s="30">
        <v>0.18</v>
      </c>
      <c r="M296" s="31" t="s">
        <v>3</v>
      </c>
      <c r="N296" s="30">
        <v>11.3</v>
      </c>
      <c r="O296" s="31" t="s">
        <v>3</v>
      </c>
      <c r="P296" s="31" t="s">
        <v>3</v>
      </c>
      <c r="Q296" s="31" t="s">
        <v>3</v>
      </c>
      <c r="R296" s="30">
        <v>98.33</v>
      </c>
      <c r="S296" s="67">
        <v>83.508681871342205</v>
      </c>
    </row>
    <row r="297" spans="1:19" ht="14.5" customHeight="1" x14ac:dyDescent="0.35">
      <c r="A297" s="46"/>
      <c r="B297" s="48" t="s">
        <v>799</v>
      </c>
      <c r="C297" s="145" t="s">
        <v>9</v>
      </c>
      <c r="D297" s="30">
        <v>41.9</v>
      </c>
      <c r="E297" s="30">
        <v>16.3</v>
      </c>
      <c r="F297" s="30">
        <v>6.6</v>
      </c>
      <c r="G297" s="30">
        <v>21.6</v>
      </c>
      <c r="H297" s="30">
        <v>0.28999999999999998</v>
      </c>
      <c r="I297" s="30">
        <v>4.13</v>
      </c>
      <c r="J297" s="30">
        <v>0.03</v>
      </c>
      <c r="K297" s="31" t="s">
        <v>3</v>
      </c>
      <c r="L297" s="30">
        <v>0.06</v>
      </c>
      <c r="M297" s="31" t="s">
        <v>3</v>
      </c>
      <c r="N297" s="30">
        <v>8.98</v>
      </c>
      <c r="O297" s="31" t="s">
        <v>3</v>
      </c>
      <c r="P297" s="31" t="s">
        <v>3</v>
      </c>
      <c r="Q297" s="31" t="s">
        <v>3</v>
      </c>
      <c r="R297" s="30">
        <v>99.89</v>
      </c>
      <c r="S297" s="67">
        <v>85.369154097494956</v>
      </c>
    </row>
    <row r="298" spans="1:19" ht="14.5" customHeight="1" x14ac:dyDescent="0.35">
      <c r="A298" s="46"/>
      <c r="B298" s="48" t="s">
        <v>800</v>
      </c>
      <c r="C298" s="145" t="s">
        <v>500</v>
      </c>
      <c r="D298" s="30">
        <v>41.5</v>
      </c>
      <c r="E298" s="30">
        <v>21.4</v>
      </c>
      <c r="F298" s="30">
        <v>16.2</v>
      </c>
      <c r="G298" s="30">
        <v>16.399999999999999</v>
      </c>
      <c r="H298" s="30">
        <v>0.35</v>
      </c>
      <c r="I298" s="30">
        <v>3.04</v>
      </c>
      <c r="J298" s="30">
        <v>0.36</v>
      </c>
      <c r="K298" s="30">
        <v>0.02</v>
      </c>
      <c r="L298" s="30">
        <v>0.56000000000000005</v>
      </c>
      <c r="M298" s="31" t="s">
        <v>3</v>
      </c>
      <c r="N298" s="30">
        <v>0.1</v>
      </c>
      <c r="O298" s="31" t="s">
        <v>3</v>
      </c>
      <c r="P298" s="31" t="s">
        <v>3</v>
      </c>
      <c r="Q298" s="31" t="s">
        <v>3</v>
      </c>
      <c r="R298" s="30">
        <v>99.93</v>
      </c>
      <c r="S298" s="67">
        <v>64.347968545216247</v>
      </c>
    </row>
    <row r="299" spans="1:19" ht="14.5" customHeight="1" x14ac:dyDescent="0.35">
      <c r="A299" s="46"/>
      <c r="B299" s="48" t="s">
        <v>801</v>
      </c>
      <c r="C299" s="145" t="s">
        <v>500</v>
      </c>
      <c r="D299" s="30">
        <v>41.6</v>
      </c>
      <c r="E299" s="30">
        <v>21.6</v>
      </c>
      <c r="F299" s="30">
        <v>16.100000000000001</v>
      </c>
      <c r="G299" s="30">
        <v>16.5</v>
      </c>
      <c r="H299" s="30">
        <v>0.32</v>
      </c>
      <c r="I299" s="30">
        <v>3.04</v>
      </c>
      <c r="J299" s="30">
        <v>0.32</v>
      </c>
      <c r="K299" s="30">
        <v>0.01</v>
      </c>
      <c r="L299" s="30">
        <v>0.46</v>
      </c>
      <c r="M299" s="31" t="s">
        <v>3</v>
      </c>
      <c r="N299" s="30">
        <v>0.06</v>
      </c>
      <c r="O299" s="31" t="s">
        <v>3</v>
      </c>
      <c r="P299" s="31" t="s">
        <v>3</v>
      </c>
      <c r="Q299" s="31" t="s">
        <v>3</v>
      </c>
      <c r="R299" s="30">
        <v>100.01</v>
      </c>
      <c r="S299" s="67">
        <v>64.628984029808848</v>
      </c>
    </row>
    <row r="300" spans="1:19" ht="14.5" customHeight="1" x14ac:dyDescent="0.35">
      <c r="A300" s="46"/>
      <c r="B300" s="48" t="s">
        <v>802</v>
      </c>
      <c r="C300" s="145" t="s">
        <v>525</v>
      </c>
      <c r="D300" s="30">
        <v>41.9</v>
      </c>
      <c r="E300" s="30">
        <v>21.5</v>
      </c>
      <c r="F300" s="30">
        <v>16.3</v>
      </c>
      <c r="G300" s="30">
        <v>16</v>
      </c>
      <c r="H300" s="30">
        <v>0.28000000000000003</v>
      </c>
      <c r="I300" s="30">
        <v>3.29</v>
      </c>
      <c r="J300" s="30">
        <v>0.31</v>
      </c>
      <c r="K300" s="30">
        <v>0.01</v>
      </c>
      <c r="L300" s="30">
        <v>0.46</v>
      </c>
      <c r="M300" s="31" t="s">
        <v>3</v>
      </c>
      <c r="N300" s="30">
        <v>0.08</v>
      </c>
      <c r="O300" s="31" t="s">
        <v>3</v>
      </c>
      <c r="P300" s="31" t="s">
        <v>3</v>
      </c>
      <c r="Q300" s="31" t="s">
        <v>3</v>
      </c>
      <c r="R300" s="30">
        <v>100.13</v>
      </c>
      <c r="S300" s="67">
        <v>63.637219137664751</v>
      </c>
    </row>
    <row r="301" spans="1:19" ht="14.5" customHeight="1" x14ac:dyDescent="0.35">
      <c r="A301" s="46"/>
      <c r="B301" s="48" t="s">
        <v>803</v>
      </c>
      <c r="C301" s="145" t="s">
        <v>500</v>
      </c>
      <c r="D301" s="30">
        <v>41.8</v>
      </c>
      <c r="E301" s="30">
        <v>21.5</v>
      </c>
      <c r="F301" s="30">
        <v>15.9</v>
      </c>
      <c r="G301" s="30">
        <v>16.399999999999999</v>
      </c>
      <c r="H301" s="30">
        <v>0.32</v>
      </c>
      <c r="I301" s="30">
        <v>3.06</v>
      </c>
      <c r="J301" s="30">
        <v>0.33</v>
      </c>
      <c r="K301" s="30">
        <v>0.02</v>
      </c>
      <c r="L301" s="30">
        <v>0.47</v>
      </c>
      <c r="M301" s="31" t="s">
        <v>3</v>
      </c>
      <c r="N301" s="30">
        <v>0.13</v>
      </c>
      <c r="O301" s="31" t="s">
        <v>3</v>
      </c>
      <c r="P301" s="31" t="s">
        <v>3</v>
      </c>
      <c r="Q301" s="31" t="s">
        <v>3</v>
      </c>
      <c r="R301" s="30">
        <v>99.93</v>
      </c>
      <c r="S301" s="67">
        <v>64.775632039843657</v>
      </c>
    </row>
    <row r="302" spans="1:19" ht="14.5" customHeight="1" x14ac:dyDescent="0.35">
      <c r="A302" s="46"/>
      <c r="B302" s="48" t="s">
        <v>804</v>
      </c>
      <c r="C302" s="145" t="s">
        <v>500</v>
      </c>
      <c r="D302" s="30">
        <v>41.4</v>
      </c>
      <c r="E302" s="30">
        <v>21.5</v>
      </c>
      <c r="F302" s="30">
        <v>16</v>
      </c>
      <c r="G302" s="30">
        <v>16</v>
      </c>
      <c r="H302" s="30">
        <v>0.28000000000000003</v>
      </c>
      <c r="I302" s="30">
        <v>3.26</v>
      </c>
      <c r="J302" s="30">
        <v>0.31</v>
      </c>
      <c r="K302" s="30">
        <v>0.01</v>
      </c>
      <c r="L302" s="30">
        <v>0.44</v>
      </c>
      <c r="M302" s="31" t="s">
        <v>3</v>
      </c>
      <c r="N302" s="30">
        <v>0.08</v>
      </c>
      <c r="O302" s="31" t="s">
        <v>3</v>
      </c>
      <c r="P302" s="31" t="s">
        <v>3</v>
      </c>
      <c r="Q302" s="31" t="s">
        <v>3</v>
      </c>
      <c r="R302" s="30">
        <v>99.28</v>
      </c>
      <c r="S302" s="67">
        <v>64.06598305840393</v>
      </c>
    </row>
    <row r="303" spans="1:19" ht="14.5" customHeight="1" x14ac:dyDescent="0.35">
      <c r="A303" s="50"/>
      <c r="B303" s="79" t="s">
        <v>805</v>
      </c>
      <c r="C303" s="146" t="s">
        <v>500</v>
      </c>
      <c r="D303" s="10">
        <v>39</v>
      </c>
      <c r="E303" s="10">
        <v>20.3</v>
      </c>
      <c r="F303" s="10">
        <v>19.7</v>
      </c>
      <c r="G303" s="10">
        <v>6.4</v>
      </c>
      <c r="H303" s="10">
        <v>0.38</v>
      </c>
      <c r="I303" s="10">
        <v>11.4</v>
      </c>
      <c r="J303" s="10">
        <v>0.51</v>
      </c>
      <c r="K303" s="10">
        <v>0.02</v>
      </c>
      <c r="L303" s="10">
        <v>1.05</v>
      </c>
      <c r="M303" s="11" t="s">
        <v>3</v>
      </c>
      <c r="N303" s="10">
        <v>0.01</v>
      </c>
      <c r="O303" s="11" t="s">
        <v>3</v>
      </c>
      <c r="P303" s="11" t="s">
        <v>3</v>
      </c>
      <c r="Q303" s="11" t="s">
        <v>3</v>
      </c>
      <c r="R303" s="10">
        <v>98.77</v>
      </c>
      <c r="S303" s="68">
        <v>36.677168494516451</v>
      </c>
    </row>
    <row r="304" spans="1:19" ht="14.5" customHeight="1" x14ac:dyDescent="0.35">
      <c r="A304" s="23" t="s">
        <v>403</v>
      </c>
      <c r="B304" s="78" t="s">
        <v>806</v>
      </c>
      <c r="C304" s="144" t="s">
        <v>61</v>
      </c>
      <c r="D304" s="21">
        <v>41.215000000000003</v>
      </c>
      <c r="E304" s="21">
        <v>18.05</v>
      </c>
      <c r="F304" s="21">
        <v>7.43</v>
      </c>
      <c r="G304" s="21">
        <v>19.600000000000001</v>
      </c>
      <c r="H304" s="21">
        <v>0.35149999999999998</v>
      </c>
      <c r="I304" s="21">
        <v>5.87</v>
      </c>
      <c r="J304" s="21">
        <v>3.6999999999999998E-2</v>
      </c>
      <c r="K304" s="21">
        <v>0</v>
      </c>
      <c r="L304" s="21">
        <v>0.23250000000000001</v>
      </c>
      <c r="M304" s="21">
        <v>8.5000000000000006E-3</v>
      </c>
      <c r="N304" s="21">
        <v>6.8049999999999997</v>
      </c>
      <c r="O304" s="20" t="s">
        <v>3</v>
      </c>
      <c r="P304" s="21">
        <v>6.3500000000000001E-2</v>
      </c>
      <c r="Q304" s="21">
        <v>3.95E-2</v>
      </c>
      <c r="R304" s="21">
        <v>99.702500000000001</v>
      </c>
      <c r="S304" s="66">
        <v>82.465835406798305</v>
      </c>
    </row>
    <row r="305" spans="1:19" ht="14.5" customHeight="1" x14ac:dyDescent="0.35">
      <c r="A305" s="46"/>
      <c r="B305" s="48" t="s">
        <v>807</v>
      </c>
      <c r="C305" s="145" t="s">
        <v>61</v>
      </c>
      <c r="D305" s="30">
        <v>40.54</v>
      </c>
      <c r="E305" s="30">
        <v>17.7</v>
      </c>
      <c r="F305" s="30">
        <v>7.2649999999999997</v>
      </c>
      <c r="G305" s="30">
        <v>19.170000000000002</v>
      </c>
      <c r="H305" s="30">
        <v>0.35599999999999998</v>
      </c>
      <c r="I305" s="30">
        <v>5.9450000000000003</v>
      </c>
      <c r="J305" s="30">
        <v>2.8500000000000001E-2</v>
      </c>
      <c r="K305" s="30">
        <v>8.5000000000000006E-3</v>
      </c>
      <c r="L305" s="30">
        <v>0.22550000000000001</v>
      </c>
      <c r="M305" s="30">
        <v>1.2500000000000001E-2</v>
      </c>
      <c r="N305" s="30">
        <v>7.02</v>
      </c>
      <c r="O305" s="31" t="s">
        <v>3</v>
      </c>
      <c r="P305" s="30">
        <v>7.0999999999999994E-2</v>
      </c>
      <c r="Q305" s="30">
        <v>7.6499999999999999E-2</v>
      </c>
      <c r="R305" s="30">
        <v>98.418499999999995</v>
      </c>
      <c r="S305" s="67">
        <v>82.469804998850407</v>
      </c>
    </row>
    <row r="306" spans="1:19" ht="14.5" customHeight="1" x14ac:dyDescent="0.35">
      <c r="A306" s="46"/>
      <c r="B306" s="48" t="s">
        <v>808</v>
      </c>
      <c r="C306" s="145" t="s">
        <v>659</v>
      </c>
      <c r="D306" s="30">
        <v>39.270000000000003</v>
      </c>
      <c r="E306" s="30">
        <v>11.09</v>
      </c>
      <c r="F306" s="30">
        <v>7.2050000000000001</v>
      </c>
      <c r="G306" s="30">
        <v>14.885</v>
      </c>
      <c r="H306" s="30">
        <v>0.47199999999999998</v>
      </c>
      <c r="I306" s="30">
        <v>11.29</v>
      </c>
      <c r="J306" s="30">
        <v>3.7499999999999999E-2</v>
      </c>
      <c r="K306" s="30">
        <v>0</v>
      </c>
      <c r="L306" s="30">
        <v>0.1515</v>
      </c>
      <c r="M306" s="30">
        <v>5.0000000000000001E-3</v>
      </c>
      <c r="N306" s="30">
        <v>15.585000000000001</v>
      </c>
      <c r="O306" s="31" t="s">
        <v>3</v>
      </c>
      <c r="P306" s="30">
        <v>7.2999999999999995E-2</v>
      </c>
      <c r="Q306" s="30">
        <v>0.13900000000000001</v>
      </c>
      <c r="R306" s="30">
        <v>100.203</v>
      </c>
      <c r="S306" s="67">
        <v>78.647515026946934</v>
      </c>
    </row>
    <row r="307" spans="1:19" ht="14.5" customHeight="1" x14ac:dyDescent="0.35">
      <c r="A307" s="46"/>
      <c r="B307" s="48" t="s">
        <v>809</v>
      </c>
      <c r="C307" s="145" t="s">
        <v>61</v>
      </c>
      <c r="D307" s="30">
        <v>41.71</v>
      </c>
      <c r="E307" s="30">
        <v>16.829999999999998</v>
      </c>
      <c r="F307" s="30">
        <v>7.42</v>
      </c>
      <c r="G307" s="30">
        <v>18.864999999999998</v>
      </c>
      <c r="H307" s="30">
        <v>0.37</v>
      </c>
      <c r="I307" s="30">
        <v>6.625</v>
      </c>
      <c r="J307" s="30">
        <v>2.2499999999999999E-2</v>
      </c>
      <c r="K307" s="30">
        <v>0</v>
      </c>
      <c r="L307" s="30">
        <v>0.155</v>
      </c>
      <c r="M307" s="30">
        <v>6.4999999999999997E-3</v>
      </c>
      <c r="N307" s="30">
        <v>8.89</v>
      </c>
      <c r="O307" s="31" t="s">
        <v>3</v>
      </c>
      <c r="P307" s="30">
        <v>6.8000000000000005E-2</v>
      </c>
      <c r="Q307" s="30">
        <v>0.1285</v>
      </c>
      <c r="R307" s="30">
        <v>101.09050000000001</v>
      </c>
      <c r="S307" s="67">
        <v>81.926244030399346</v>
      </c>
    </row>
    <row r="308" spans="1:19" ht="14.5" customHeight="1" x14ac:dyDescent="0.35">
      <c r="A308" s="46"/>
      <c r="B308" s="48" t="s">
        <v>810</v>
      </c>
      <c r="C308" s="145" t="s">
        <v>61</v>
      </c>
      <c r="D308" s="30">
        <v>40.36</v>
      </c>
      <c r="E308" s="30">
        <v>16.285</v>
      </c>
      <c r="F308" s="30">
        <v>7.3250000000000002</v>
      </c>
      <c r="G308" s="30">
        <v>19.09</v>
      </c>
      <c r="H308" s="30">
        <v>0.36299999999999999</v>
      </c>
      <c r="I308" s="30">
        <v>6.0949999999999998</v>
      </c>
      <c r="J308" s="30">
        <v>1.55E-2</v>
      </c>
      <c r="K308" s="30">
        <v>3.5000000000000001E-3</v>
      </c>
      <c r="L308" s="30">
        <v>0.1925</v>
      </c>
      <c r="M308" s="30">
        <v>6.4999999999999997E-3</v>
      </c>
      <c r="N308" s="30">
        <v>7.5049999999999999</v>
      </c>
      <c r="O308" s="31" t="s">
        <v>3</v>
      </c>
      <c r="P308" s="30">
        <v>6.4500000000000002E-2</v>
      </c>
      <c r="Q308" s="30">
        <v>5.5500000000000001E-2</v>
      </c>
      <c r="R308" s="30">
        <v>97.361000000000004</v>
      </c>
      <c r="S308" s="67">
        <v>82.28971558914192</v>
      </c>
    </row>
    <row r="309" spans="1:19" ht="14.5" customHeight="1" x14ac:dyDescent="0.35">
      <c r="A309" s="46"/>
      <c r="B309" s="48" t="s">
        <v>811</v>
      </c>
      <c r="C309" s="145" t="s">
        <v>61</v>
      </c>
      <c r="D309" s="30">
        <v>40.365000000000002</v>
      </c>
      <c r="E309" s="30">
        <v>17.440000000000001</v>
      </c>
      <c r="F309" s="30">
        <v>7.41</v>
      </c>
      <c r="G309" s="30">
        <v>19.87</v>
      </c>
      <c r="H309" s="30">
        <v>0.38350000000000001</v>
      </c>
      <c r="I309" s="30">
        <v>6.2949999999999999</v>
      </c>
      <c r="J309" s="30">
        <v>2.2499999999999999E-2</v>
      </c>
      <c r="K309" s="30">
        <v>0</v>
      </c>
      <c r="L309" s="30">
        <v>0.17299999999999999</v>
      </c>
      <c r="M309" s="30">
        <v>8.9999999999999993E-3</v>
      </c>
      <c r="N309" s="30">
        <v>7.3949999999999996</v>
      </c>
      <c r="O309" s="31" t="s">
        <v>3</v>
      </c>
      <c r="P309" s="30">
        <v>7.0000000000000007E-2</v>
      </c>
      <c r="Q309" s="30">
        <v>6.2E-2</v>
      </c>
      <c r="R309" s="30">
        <v>99.495000000000005</v>
      </c>
      <c r="S309" s="67">
        <v>82.701382884898607</v>
      </c>
    </row>
    <row r="310" spans="1:19" ht="14.5" customHeight="1" x14ac:dyDescent="0.35">
      <c r="A310" s="46"/>
      <c r="B310" s="48" t="s">
        <v>812</v>
      </c>
      <c r="C310" s="145" t="s">
        <v>61</v>
      </c>
      <c r="D310" s="30">
        <v>42.47</v>
      </c>
      <c r="E310" s="30">
        <v>18.22</v>
      </c>
      <c r="F310" s="30">
        <v>7.3150000000000004</v>
      </c>
      <c r="G310" s="30">
        <v>19.355</v>
      </c>
      <c r="H310" s="30">
        <v>0.3725</v>
      </c>
      <c r="I310" s="30">
        <v>6.085</v>
      </c>
      <c r="J310" s="30">
        <v>2.4500000000000001E-2</v>
      </c>
      <c r="K310" s="30">
        <v>0</v>
      </c>
      <c r="L310" s="30">
        <v>0.14849999999999999</v>
      </c>
      <c r="M310" s="30">
        <v>0</v>
      </c>
      <c r="N310" s="30">
        <v>7.36</v>
      </c>
      <c r="O310" s="31" t="s">
        <v>3</v>
      </c>
      <c r="P310" s="30">
        <v>6.1499999999999999E-2</v>
      </c>
      <c r="Q310" s="30">
        <v>0.06</v>
      </c>
      <c r="R310" s="30">
        <v>101.47199999999999</v>
      </c>
      <c r="S310" s="67">
        <v>82.509461486946009</v>
      </c>
    </row>
    <row r="311" spans="1:19" ht="14.5" customHeight="1" x14ac:dyDescent="0.35">
      <c r="A311" s="46"/>
      <c r="B311" s="48" t="s">
        <v>813</v>
      </c>
      <c r="C311" s="145" t="s">
        <v>61</v>
      </c>
      <c r="D311" s="30">
        <v>41.515000000000001</v>
      </c>
      <c r="E311" s="30">
        <v>17.5</v>
      </c>
      <c r="F311" s="30">
        <v>7.5049999999999999</v>
      </c>
      <c r="G311" s="30">
        <v>19.434999999999999</v>
      </c>
      <c r="H311" s="30">
        <v>0.39800000000000002</v>
      </c>
      <c r="I311" s="30">
        <v>6.3250000000000002</v>
      </c>
      <c r="J311" s="30">
        <v>1.2500000000000001E-2</v>
      </c>
      <c r="K311" s="30">
        <v>0</v>
      </c>
      <c r="L311" s="30">
        <v>7.9000000000000001E-2</v>
      </c>
      <c r="M311" s="30">
        <v>1.0500000000000001E-2</v>
      </c>
      <c r="N311" s="30">
        <v>7.8849999999999998</v>
      </c>
      <c r="O311" s="31" t="s">
        <v>3</v>
      </c>
      <c r="P311" s="30">
        <v>7.5999999999999998E-2</v>
      </c>
      <c r="Q311" s="30">
        <v>7.0000000000000007E-2</v>
      </c>
      <c r="R311" s="30">
        <v>100.81100000000001</v>
      </c>
      <c r="S311" s="67">
        <v>82.196757377205998</v>
      </c>
    </row>
    <row r="312" spans="1:19" ht="14.5" customHeight="1" x14ac:dyDescent="0.35">
      <c r="A312" s="46"/>
      <c r="B312" s="48" t="s">
        <v>814</v>
      </c>
      <c r="C312" s="145" t="s">
        <v>61</v>
      </c>
      <c r="D312" s="30">
        <v>42.395000000000003</v>
      </c>
      <c r="E312" s="30">
        <v>21.88</v>
      </c>
      <c r="F312" s="30">
        <v>7.8849999999999998</v>
      </c>
      <c r="G312" s="30">
        <v>20.695</v>
      </c>
      <c r="H312" s="30">
        <v>0.35649999999999998</v>
      </c>
      <c r="I312" s="30">
        <v>4.4550000000000001</v>
      </c>
      <c r="J312" s="30">
        <v>3.0499999999999999E-2</v>
      </c>
      <c r="K312" s="30">
        <v>4.0000000000000001E-3</v>
      </c>
      <c r="L312" s="30">
        <v>5.0999999999999997E-2</v>
      </c>
      <c r="M312" s="30">
        <v>9.4999999999999998E-3</v>
      </c>
      <c r="N312" s="30">
        <v>2.68</v>
      </c>
      <c r="O312" s="31" t="s">
        <v>3</v>
      </c>
      <c r="P312" s="30">
        <v>3.7999999999999999E-2</v>
      </c>
      <c r="Q312" s="30">
        <v>2.1999999999999999E-2</v>
      </c>
      <c r="R312" s="30">
        <v>100.50149999999999</v>
      </c>
      <c r="S312" s="67">
        <v>82.39234887214711</v>
      </c>
    </row>
    <row r="313" spans="1:19" ht="14.5" customHeight="1" x14ac:dyDescent="0.35">
      <c r="A313" s="46"/>
      <c r="B313" s="48" t="s">
        <v>815</v>
      </c>
      <c r="C313" s="145" t="s">
        <v>61</v>
      </c>
      <c r="D313" s="30">
        <v>41.225000000000001</v>
      </c>
      <c r="E313" s="30">
        <v>17.97</v>
      </c>
      <c r="F313" s="30">
        <v>7.4249999999999998</v>
      </c>
      <c r="G313" s="30">
        <v>19.905000000000001</v>
      </c>
      <c r="H313" s="30">
        <v>0.379</v>
      </c>
      <c r="I313" s="30">
        <v>5.86</v>
      </c>
      <c r="J313" s="30">
        <v>3.7499999999999999E-2</v>
      </c>
      <c r="K313" s="30">
        <v>0</v>
      </c>
      <c r="L313" s="30">
        <v>0.217</v>
      </c>
      <c r="M313" s="30">
        <v>1.0999999999999999E-2</v>
      </c>
      <c r="N313" s="30">
        <v>6.9649999999999999</v>
      </c>
      <c r="O313" s="31" t="s">
        <v>3</v>
      </c>
      <c r="P313" s="30">
        <v>6.6000000000000003E-2</v>
      </c>
      <c r="Q313" s="30">
        <v>6.5000000000000002E-2</v>
      </c>
      <c r="R313" s="30">
        <v>100.1255</v>
      </c>
      <c r="S313" s="67">
        <v>82.697629396986557</v>
      </c>
    </row>
    <row r="314" spans="1:19" ht="14.5" customHeight="1" x14ac:dyDescent="0.35">
      <c r="A314" s="46"/>
      <c r="B314" s="48" t="s">
        <v>816</v>
      </c>
      <c r="C314" s="145" t="s">
        <v>61</v>
      </c>
      <c r="D314" s="30">
        <v>41.78</v>
      </c>
      <c r="E314" s="30">
        <v>17.66</v>
      </c>
      <c r="F314" s="30">
        <v>7.37</v>
      </c>
      <c r="G314" s="30">
        <v>19.555</v>
      </c>
      <c r="H314" s="30">
        <v>0.38</v>
      </c>
      <c r="I314" s="30">
        <v>6.2850000000000001</v>
      </c>
      <c r="J314" s="30">
        <v>2.4E-2</v>
      </c>
      <c r="K314" s="30">
        <v>0</v>
      </c>
      <c r="L314" s="30">
        <v>8.4500000000000006E-2</v>
      </c>
      <c r="M314" s="30">
        <v>8.5000000000000006E-3</v>
      </c>
      <c r="N314" s="30">
        <v>7.9050000000000002</v>
      </c>
      <c r="O314" s="31" t="s">
        <v>3</v>
      </c>
      <c r="P314" s="30">
        <v>7.5999999999999998E-2</v>
      </c>
      <c r="Q314" s="30">
        <v>7.4999999999999997E-2</v>
      </c>
      <c r="R314" s="30">
        <v>101.203</v>
      </c>
      <c r="S314" s="67">
        <v>82.549681991483453</v>
      </c>
    </row>
    <row r="315" spans="1:19" ht="14.5" customHeight="1" x14ac:dyDescent="0.35">
      <c r="A315" s="46"/>
      <c r="B315" s="48" t="s">
        <v>817</v>
      </c>
      <c r="C315" s="145" t="s">
        <v>61</v>
      </c>
      <c r="D315" s="30">
        <v>41.87</v>
      </c>
      <c r="E315" s="30">
        <v>18.010000000000002</v>
      </c>
      <c r="F315" s="30">
        <v>7.48</v>
      </c>
      <c r="G315" s="30">
        <v>19.545000000000002</v>
      </c>
      <c r="H315" s="30">
        <v>0.38</v>
      </c>
      <c r="I315" s="30">
        <v>6.15</v>
      </c>
      <c r="J315" s="30">
        <v>2.35E-2</v>
      </c>
      <c r="K315" s="30">
        <v>0</v>
      </c>
      <c r="L315" s="30">
        <v>0.1145</v>
      </c>
      <c r="M315" s="30">
        <v>7.0000000000000001E-3</v>
      </c>
      <c r="N315" s="30">
        <v>7.3650000000000002</v>
      </c>
      <c r="O315" s="31" t="s">
        <v>3</v>
      </c>
      <c r="P315" s="30">
        <v>7.1999999999999995E-2</v>
      </c>
      <c r="Q315" s="30">
        <v>4.8500000000000001E-2</v>
      </c>
      <c r="R315" s="30">
        <v>101.0655</v>
      </c>
      <c r="S315" s="67">
        <v>82.327797017415634</v>
      </c>
    </row>
    <row r="316" spans="1:19" ht="14.5" customHeight="1" x14ac:dyDescent="0.35">
      <c r="A316" s="46"/>
      <c r="B316" s="48" t="s">
        <v>818</v>
      </c>
      <c r="C316" s="145" t="s">
        <v>61</v>
      </c>
      <c r="D316" s="30">
        <v>41.09</v>
      </c>
      <c r="E316" s="30">
        <v>18.204999999999998</v>
      </c>
      <c r="F316" s="30">
        <v>7.3650000000000002</v>
      </c>
      <c r="G316" s="30">
        <v>19.675000000000001</v>
      </c>
      <c r="H316" s="30">
        <v>0.35699999999999998</v>
      </c>
      <c r="I316" s="30">
        <v>6.125</v>
      </c>
      <c r="J316" s="30">
        <v>1.7999999999999999E-2</v>
      </c>
      <c r="K316" s="30">
        <v>0</v>
      </c>
      <c r="L316" s="30">
        <v>0.1265</v>
      </c>
      <c r="M316" s="30">
        <v>1.0999999999999999E-2</v>
      </c>
      <c r="N316" s="30">
        <v>6.81</v>
      </c>
      <c r="O316" s="31" t="s">
        <v>3</v>
      </c>
      <c r="P316" s="30">
        <v>7.5499999999999998E-2</v>
      </c>
      <c r="Q316" s="30">
        <v>3.4000000000000002E-2</v>
      </c>
      <c r="R316" s="30">
        <v>99.891999999999996</v>
      </c>
      <c r="S316" s="67">
        <v>82.647369498787825</v>
      </c>
    </row>
    <row r="317" spans="1:19" ht="14.5" customHeight="1" x14ac:dyDescent="0.35">
      <c r="A317" s="46"/>
      <c r="B317" s="48" t="s">
        <v>819</v>
      </c>
      <c r="C317" s="145" t="s">
        <v>61</v>
      </c>
      <c r="D317" s="30">
        <v>40.4</v>
      </c>
      <c r="E317" s="30">
        <v>18.375</v>
      </c>
      <c r="F317" s="30">
        <v>7.4349999999999996</v>
      </c>
      <c r="G317" s="30">
        <v>19.645</v>
      </c>
      <c r="H317" s="30">
        <v>0.371</v>
      </c>
      <c r="I317" s="30">
        <v>6.01</v>
      </c>
      <c r="J317" s="30">
        <v>2.75E-2</v>
      </c>
      <c r="K317" s="30">
        <v>0</v>
      </c>
      <c r="L317" s="30">
        <v>0.2215</v>
      </c>
      <c r="M317" s="30">
        <v>5.0000000000000001E-3</v>
      </c>
      <c r="N317" s="30">
        <v>6.1749999999999998</v>
      </c>
      <c r="O317" s="31" t="s">
        <v>3</v>
      </c>
      <c r="P317" s="30">
        <v>4.1500000000000002E-2</v>
      </c>
      <c r="Q317" s="30">
        <v>6.2E-2</v>
      </c>
      <c r="R317" s="30">
        <v>98.768500000000003</v>
      </c>
      <c r="S317" s="67">
        <v>82.489255964099613</v>
      </c>
    </row>
    <row r="318" spans="1:19" ht="14.5" customHeight="1" x14ac:dyDescent="0.35">
      <c r="A318" s="46"/>
      <c r="B318" s="48" t="s">
        <v>820</v>
      </c>
      <c r="C318" s="145" t="s">
        <v>61</v>
      </c>
      <c r="D318" s="30">
        <v>41.4</v>
      </c>
      <c r="E318" s="30">
        <v>17.71</v>
      </c>
      <c r="F318" s="30">
        <v>7.36</v>
      </c>
      <c r="G318" s="30">
        <v>20.22</v>
      </c>
      <c r="H318" s="30">
        <v>0.379</v>
      </c>
      <c r="I318" s="30">
        <v>6.0750000000000002</v>
      </c>
      <c r="J318" s="30">
        <v>3.4500000000000003E-2</v>
      </c>
      <c r="K318" s="30">
        <v>0</v>
      </c>
      <c r="L318" s="30">
        <v>0.23250000000000001</v>
      </c>
      <c r="M318" s="30">
        <v>5.0000000000000001E-3</v>
      </c>
      <c r="N318" s="30">
        <v>7.27</v>
      </c>
      <c r="O318" s="31" t="s">
        <v>3</v>
      </c>
      <c r="P318" s="30">
        <v>6.5500000000000003E-2</v>
      </c>
      <c r="Q318" s="30">
        <v>5.2999999999999999E-2</v>
      </c>
      <c r="R318" s="30">
        <v>100.8045</v>
      </c>
      <c r="S318" s="67">
        <v>83.045303715813574</v>
      </c>
    </row>
    <row r="319" spans="1:19" ht="14.5" customHeight="1" x14ac:dyDescent="0.35">
      <c r="A319" s="46"/>
      <c r="B319" s="48" t="s">
        <v>821</v>
      </c>
      <c r="C319" s="145" t="s">
        <v>61</v>
      </c>
      <c r="D319" s="30">
        <v>41.774999999999999</v>
      </c>
      <c r="E319" s="30">
        <v>17.715</v>
      </c>
      <c r="F319" s="30">
        <v>7.5449999999999999</v>
      </c>
      <c r="G319" s="30">
        <v>19.760000000000002</v>
      </c>
      <c r="H319" s="30">
        <v>0.36099999999999999</v>
      </c>
      <c r="I319" s="30">
        <v>6.26</v>
      </c>
      <c r="J319" s="30">
        <v>2.5999999999999999E-2</v>
      </c>
      <c r="K319" s="30">
        <v>5.0000000000000001E-3</v>
      </c>
      <c r="L319" s="30">
        <v>0.1195</v>
      </c>
      <c r="M319" s="30">
        <v>5.0000000000000001E-3</v>
      </c>
      <c r="N319" s="30">
        <v>7.665</v>
      </c>
      <c r="O319" s="31" t="s">
        <v>3</v>
      </c>
      <c r="P319" s="30">
        <v>6.9500000000000006E-2</v>
      </c>
      <c r="Q319" s="30">
        <v>4.2000000000000003E-2</v>
      </c>
      <c r="R319" s="30">
        <v>101.348</v>
      </c>
      <c r="S319" s="67">
        <v>82.361059264035475</v>
      </c>
    </row>
    <row r="320" spans="1:19" ht="14.5" customHeight="1" x14ac:dyDescent="0.35">
      <c r="A320" s="46"/>
      <c r="B320" s="48" t="s">
        <v>822</v>
      </c>
      <c r="C320" s="145" t="s">
        <v>61</v>
      </c>
      <c r="D320" s="30">
        <v>41.645000000000003</v>
      </c>
      <c r="E320" s="30">
        <v>18.265000000000001</v>
      </c>
      <c r="F320" s="30">
        <v>7.4850000000000003</v>
      </c>
      <c r="G320" s="30">
        <v>19.77</v>
      </c>
      <c r="H320" s="30">
        <v>0.371</v>
      </c>
      <c r="I320" s="30">
        <v>5.93</v>
      </c>
      <c r="J320" s="30">
        <v>2.5000000000000001E-2</v>
      </c>
      <c r="K320" s="30">
        <v>5.0000000000000001E-3</v>
      </c>
      <c r="L320" s="30">
        <v>0.2495</v>
      </c>
      <c r="M320" s="30">
        <v>1.4E-2</v>
      </c>
      <c r="N320" s="30">
        <v>6.8150000000000004</v>
      </c>
      <c r="O320" s="31" t="s">
        <v>3</v>
      </c>
      <c r="P320" s="30">
        <v>6.8500000000000005E-2</v>
      </c>
      <c r="Q320" s="30">
        <v>4.4499999999999998E-2</v>
      </c>
      <c r="R320" s="30">
        <v>100.6875</v>
      </c>
      <c r="S320" s="67">
        <v>82.484060344226876</v>
      </c>
    </row>
    <row r="321" spans="1:19" ht="14.5" customHeight="1" x14ac:dyDescent="0.35">
      <c r="A321" s="46"/>
      <c r="B321" s="48" t="s">
        <v>823</v>
      </c>
      <c r="C321" s="145" t="s">
        <v>61</v>
      </c>
      <c r="D321" s="30">
        <v>41.62</v>
      </c>
      <c r="E321" s="30">
        <v>17.95</v>
      </c>
      <c r="F321" s="30">
        <v>7.43</v>
      </c>
      <c r="G321" s="30">
        <v>19.47</v>
      </c>
      <c r="H321" s="30">
        <v>0.379</v>
      </c>
      <c r="I321" s="30">
        <v>6.17</v>
      </c>
      <c r="J321" s="30">
        <v>2.0500000000000001E-2</v>
      </c>
      <c r="K321" s="30">
        <v>0</v>
      </c>
      <c r="L321" s="30">
        <v>9.2999999999999999E-2</v>
      </c>
      <c r="M321" s="30">
        <v>8.5000000000000006E-3</v>
      </c>
      <c r="N321" s="30">
        <v>7.46</v>
      </c>
      <c r="O321" s="31" t="s">
        <v>3</v>
      </c>
      <c r="P321" s="30">
        <v>7.3999999999999996E-2</v>
      </c>
      <c r="Q321" s="30">
        <v>7.6999999999999999E-2</v>
      </c>
      <c r="R321" s="30">
        <v>100.752</v>
      </c>
      <c r="S321" s="67">
        <v>82.369401804164454</v>
      </c>
    </row>
    <row r="322" spans="1:19" ht="14.5" customHeight="1" x14ac:dyDescent="0.35">
      <c r="A322" s="46"/>
      <c r="B322" s="48" t="s">
        <v>824</v>
      </c>
      <c r="C322" s="145" t="s">
        <v>61</v>
      </c>
      <c r="D322" s="30">
        <v>41.71</v>
      </c>
      <c r="E322" s="30">
        <v>18.055</v>
      </c>
      <c r="F322" s="30">
        <v>7.4550000000000001</v>
      </c>
      <c r="G322" s="30">
        <v>19.734999999999999</v>
      </c>
      <c r="H322" s="30">
        <v>0.3795</v>
      </c>
      <c r="I322" s="30">
        <v>5.9</v>
      </c>
      <c r="J322" s="30">
        <v>3.5499999999999997E-2</v>
      </c>
      <c r="K322" s="30">
        <v>0</v>
      </c>
      <c r="L322" s="30">
        <v>0.35899999999999999</v>
      </c>
      <c r="M322" s="30">
        <v>5.0000000000000001E-3</v>
      </c>
      <c r="N322" s="30">
        <v>6.875</v>
      </c>
      <c r="O322" s="31" t="s">
        <v>3</v>
      </c>
      <c r="P322" s="30">
        <v>7.4499999999999997E-2</v>
      </c>
      <c r="Q322" s="30">
        <v>3.2000000000000001E-2</v>
      </c>
      <c r="R322" s="30">
        <v>100.6155</v>
      </c>
      <c r="S322" s="67">
        <v>82.516459751352471</v>
      </c>
    </row>
    <row r="323" spans="1:19" ht="14.5" customHeight="1" x14ac:dyDescent="0.35">
      <c r="A323" s="46"/>
      <c r="B323" s="48" t="s">
        <v>825</v>
      </c>
      <c r="C323" s="145" t="s">
        <v>61</v>
      </c>
      <c r="D323" s="30">
        <v>41.24</v>
      </c>
      <c r="E323" s="30">
        <v>17.885000000000002</v>
      </c>
      <c r="F323" s="30">
        <v>7.33</v>
      </c>
      <c r="G323" s="30">
        <v>19.875</v>
      </c>
      <c r="H323" s="30">
        <v>0.36649999999999999</v>
      </c>
      <c r="I323" s="30">
        <v>6.18</v>
      </c>
      <c r="J323" s="30">
        <v>1.7999999999999999E-2</v>
      </c>
      <c r="K323" s="30">
        <v>0</v>
      </c>
      <c r="L323" s="30">
        <v>5.3499999999999999E-2</v>
      </c>
      <c r="M323" s="30">
        <v>7.4999999999999997E-3</v>
      </c>
      <c r="N323" s="30">
        <v>7.3949999999999996</v>
      </c>
      <c r="O323" s="31" t="s">
        <v>3</v>
      </c>
      <c r="P323" s="30">
        <v>5.8999999999999997E-2</v>
      </c>
      <c r="Q323" s="30">
        <v>1.9E-2</v>
      </c>
      <c r="R323" s="30">
        <v>100.4285</v>
      </c>
      <c r="S323" s="67">
        <v>82.859698410324484</v>
      </c>
    </row>
    <row r="324" spans="1:19" ht="14.5" customHeight="1" x14ac:dyDescent="0.35">
      <c r="A324" s="46"/>
      <c r="B324" s="48" t="s">
        <v>826</v>
      </c>
      <c r="C324" s="145" t="s">
        <v>61</v>
      </c>
      <c r="D324" s="30">
        <v>41.55</v>
      </c>
      <c r="E324" s="30">
        <v>18.844999999999999</v>
      </c>
      <c r="F324" s="30">
        <v>7.3449999999999998</v>
      </c>
      <c r="G324" s="30">
        <v>20.074999999999999</v>
      </c>
      <c r="H324" s="30">
        <v>0.39050000000000001</v>
      </c>
      <c r="I324" s="30">
        <v>6.03</v>
      </c>
      <c r="J324" s="30">
        <v>0.02</v>
      </c>
      <c r="K324" s="30">
        <v>0</v>
      </c>
      <c r="L324" s="30">
        <v>0.22550000000000001</v>
      </c>
      <c r="M324" s="30">
        <v>0</v>
      </c>
      <c r="N324" s="30">
        <v>6.2050000000000001</v>
      </c>
      <c r="O324" s="31" t="s">
        <v>3</v>
      </c>
      <c r="P324" s="30">
        <v>5.6500000000000002E-2</v>
      </c>
      <c r="Q324" s="30">
        <v>6.8000000000000005E-2</v>
      </c>
      <c r="R324" s="30">
        <v>100.8105</v>
      </c>
      <c r="S324" s="67">
        <v>82.97257135148871</v>
      </c>
    </row>
    <row r="325" spans="1:19" ht="14.5" customHeight="1" x14ac:dyDescent="0.35">
      <c r="A325" s="46"/>
      <c r="B325" s="48" t="s">
        <v>827</v>
      </c>
      <c r="C325" s="145" t="s">
        <v>61</v>
      </c>
      <c r="D325" s="30">
        <v>42.23</v>
      </c>
      <c r="E325" s="30">
        <v>19.11</v>
      </c>
      <c r="F325" s="30">
        <v>7.83</v>
      </c>
      <c r="G325" s="30">
        <v>19.605</v>
      </c>
      <c r="H325" s="30">
        <v>0.41599999999999998</v>
      </c>
      <c r="I325" s="30">
        <v>5.8250000000000002</v>
      </c>
      <c r="J325" s="30">
        <v>2.5499999999999998E-2</v>
      </c>
      <c r="K325" s="30">
        <v>8.9999999999999993E-3</v>
      </c>
      <c r="L325" s="30">
        <v>0.28749999999999998</v>
      </c>
      <c r="M325" s="30">
        <v>5.0000000000000001E-3</v>
      </c>
      <c r="N325" s="30">
        <v>6.2149999999999999</v>
      </c>
      <c r="O325" s="31" t="s">
        <v>3</v>
      </c>
      <c r="P325" s="30">
        <v>5.7000000000000002E-2</v>
      </c>
      <c r="Q325" s="30">
        <v>6.1499999999999999E-2</v>
      </c>
      <c r="R325" s="30">
        <v>101.6765</v>
      </c>
      <c r="S325" s="67">
        <v>81.698479832232152</v>
      </c>
    </row>
    <row r="326" spans="1:19" ht="14.5" customHeight="1" x14ac:dyDescent="0.35">
      <c r="A326" s="46"/>
      <c r="B326" s="48" t="s">
        <v>828</v>
      </c>
      <c r="C326" s="145" t="s">
        <v>61</v>
      </c>
      <c r="D326" s="30">
        <v>40.943300000000001</v>
      </c>
      <c r="E326" s="30">
        <v>17.476700000000001</v>
      </c>
      <c r="F326" s="30">
        <v>7.63</v>
      </c>
      <c r="G326" s="30">
        <v>19.753299999999999</v>
      </c>
      <c r="H326" s="30">
        <v>0.38729999999999998</v>
      </c>
      <c r="I326" s="30">
        <v>6.2267000000000001</v>
      </c>
      <c r="J326" s="30">
        <v>2.1999999999999999E-2</v>
      </c>
      <c r="K326" s="30">
        <v>2.3E-3</v>
      </c>
      <c r="L326" s="30">
        <v>0.2177</v>
      </c>
      <c r="M326" s="30">
        <v>7.3000000000000001E-3</v>
      </c>
      <c r="N326" s="30">
        <v>7.6833</v>
      </c>
      <c r="O326" s="31" t="s">
        <v>3</v>
      </c>
      <c r="P326" s="30">
        <v>8.5699999999999998E-2</v>
      </c>
      <c r="Q326" s="30">
        <v>5.6000000000000001E-2</v>
      </c>
      <c r="R326" s="30">
        <v>100.49160000000001</v>
      </c>
      <c r="S326" s="67">
        <v>82.192756489096837</v>
      </c>
    </row>
    <row r="327" spans="1:19" ht="14.5" customHeight="1" x14ac:dyDescent="0.35">
      <c r="A327" s="46"/>
      <c r="B327" s="48" t="s">
        <v>829</v>
      </c>
      <c r="C327" s="145" t="s">
        <v>61</v>
      </c>
      <c r="D327" s="30">
        <v>40.65</v>
      </c>
      <c r="E327" s="30">
        <v>17.13</v>
      </c>
      <c r="F327" s="30">
        <v>7.64</v>
      </c>
      <c r="G327" s="30">
        <v>19.21</v>
      </c>
      <c r="H327" s="30">
        <v>0.39300000000000002</v>
      </c>
      <c r="I327" s="30">
        <v>6.52</v>
      </c>
      <c r="J327" s="30">
        <v>2.5000000000000001E-2</v>
      </c>
      <c r="K327" s="30">
        <v>0</v>
      </c>
      <c r="L327" s="30">
        <v>0.10100000000000001</v>
      </c>
      <c r="M327" s="30">
        <v>7.0000000000000001E-3</v>
      </c>
      <c r="N327" s="30">
        <v>8.16</v>
      </c>
      <c r="O327" s="31" t="s">
        <v>3</v>
      </c>
      <c r="P327" s="30">
        <v>0.09</v>
      </c>
      <c r="Q327" s="30">
        <v>7.8E-2</v>
      </c>
      <c r="R327" s="30">
        <v>100.004</v>
      </c>
      <c r="S327" s="67">
        <v>81.761362643468615</v>
      </c>
    </row>
    <row r="328" spans="1:19" ht="14.5" customHeight="1" x14ac:dyDescent="0.35">
      <c r="A328" s="46"/>
      <c r="B328" s="48" t="s">
        <v>830</v>
      </c>
      <c r="C328" s="145" t="s">
        <v>61</v>
      </c>
      <c r="D328" s="30">
        <v>41.42</v>
      </c>
      <c r="E328" s="30">
        <v>18.02</v>
      </c>
      <c r="F328" s="30">
        <v>7.55</v>
      </c>
      <c r="G328" s="30">
        <v>19.86</v>
      </c>
      <c r="H328" s="30">
        <v>0.4</v>
      </c>
      <c r="I328" s="30">
        <v>6.11</v>
      </c>
      <c r="J328" s="30">
        <v>1.6E-2</v>
      </c>
      <c r="K328" s="30">
        <v>0</v>
      </c>
      <c r="L328" s="30">
        <v>0.11600000000000001</v>
      </c>
      <c r="M328" s="30">
        <v>0.01</v>
      </c>
      <c r="N328" s="30">
        <v>7.22</v>
      </c>
      <c r="O328" s="31" t="s">
        <v>3</v>
      </c>
      <c r="P328" s="30">
        <v>7.8E-2</v>
      </c>
      <c r="Q328" s="30">
        <v>4.1000000000000002E-2</v>
      </c>
      <c r="R328" s="30">
        <v>100.84099999999999</v>
      </c>
      <c r="S328" s="67">
        <v>82.42467967416934</v>
      </c>
    </row>
    <row r="329" spans="1:19" ht="14.5" customHeight="1" x14ac:dyDescent="0.35">
      <c r="A329" s="46"/>
      <c r="B329" s="48" t="s">
        <v>831</v>
      </c>
      <c r="C329" s="145" t="s">
        <v>61</v>
      </c>
      <c r="D329" s="30">
        <v>41.52</v>
      </c>
      <c r="E329" s="30">
        <v>18.245000000000001</v>
      </c>
      <c r="F329" s="30">
        <v>7.5</v>
      </c>
      <c r="G329" s="30">
        <v>19.850000000000001</v>
      </c>
      <c r="H329" s="30">
        <v>0.38850000000000001</v>
      </c>
      <c r="I329" s="30">
        <v>5.83</v>
      </c>
      <c r="J329" s="30">
        <v>2.1000000000000001E-2</v>
      </c>
      <c r="K329" s="30">
        <v>0</v>
      </c>
      <c r="L329" s="30">
        <v>0.14099999999999999</v>
      </c>
      <c r="M329" s="30">
        <v>5.0000000000000001E-3</v>
      </c>
      <c r="N329" s="30">
        <v>7.0650000000000004</v>
      </c>
      <c r="O329" s="31" t="s">
        <v>3</v>
      </c>
      <c r="P329" s="30">
        <v>6.4000000000000001E-2</v>
      </c>
      <c r="Q329" s="30">
        <v>6.4500000000000002E-2</v>
      </c>
      <c r="R329" s="30">
        <v>100.694</v>
      </c>
      <c r="S329" s="67">
        <v>82.513462030781525</v>
      </c>
    </row>
    <row r="330" spans="1:19" ht="14.5" customHeight="1" x14ac:dyDescent="0.35">
      <c r="A330" s="46"/>
      <c r="B330" s="48" t="s">
        <v>832</v>
      </c>
      <c r="C330" s="145" t="s">
        <v>61</v>
      </c>
      <c r="D330" s="30">
        <v>40.86</v>
      </c>
      <c r="E330" s="30">
        <v>17.375</v>
      </c>
      <c r="F330" s="30">
        <v>7.5650000000000004</v>
      </c>
      <c r="G330" s="30">
        <v>19.63</v>
      </c>
      <c r="H330" s="30">
        <v>0.39900000000000002</v>
      </c>
      <c r="I330" s="30">
        <v>6.42</v>
      </c>
      <c r="J330" s="30">
        <v>1.0999999999999999E-2</v>
      </c>
      <c r="K330" s="30">
        <v>0</v>
      </c>
      <c r="L330" s="30">
        <v>0.10050000000000001</v>
      </c>
      <c r="M330" s="30">
        <v>3.5000000000000001E-3</v>
      </c>
      <c r="N330" s="30">
        <v>7.9050000000000002</v>
      </c>
      <c r="O330" s="31" t="s">
        <v>3</v>
      </c>
      <c r="P330" s="30">
        <v>7.9500000000000001E-2</v>
      </c>
      <c r="Q330" s="30">
        <v>4.8500000000000001E-2</v>
      </c>
      <c r="R330" s="30">
        <v>100.39700000000001</v>
      </c>
      <c r="S330" s="67">
        <v>82.226306415551917</v>
      </c>
    </row>
    <row r="331" spans="1:19" ht="14.5" customHeight="1" x14ac:dyDescent="0.35">
      <c r="A331" s="46"/>
      <c r="B331" s="48" t="s">
        <v>833</v>
      </c>
      <c r="C331" s="145" t="s">
        <v>61</v>
      </c>
      <c r="D331" s="30">
        <v>40.75</v>
      </c>
      <c r="E331" s="30">
        <v>17.399999999999999</v>
      </c>
      <c r="F331" s="30">
        <v>7.55</v>
      </c>
      <c r="G331" s="30">
        <v>19.655000000000001</v>
      </c>
      <c r="H331" s="30">
        <v>0.40400000000000003</v>
      </c>
      <c r="I331" s="30">
        <v>6.42</v>
      </c>
      <c r="J331" s="30">
        <v>2.9499999999999998E-2</v>
      </c>
      <c r="K331" s="30">
        <v>0</v>
      </c>
      <c r="L331" s="30">
        <v>8.1000000000000003E-2</v>
      </c>
      <c r="M331" s="30">
        <v>8.9999999999999993E-3</v>
      </c>
      <c r="N331" s="30">
        <v>7.875</v>
      </c>
      <c r="O331" s="31" t="s">
        <v>3</v>
      </c>
      <c r="P331" s="30">
        <v>7.1499999999999994E-2</v>
      </c>
      <c r="Q331" s="30">
        <v>0.08</v>
      </c>
      <c r="R331" s="30">
        <v>100.325</v>
      </c>
      <c r="S331" s="67">
        <v>82.273864181381995</v>
      </c>
    </row>
    <row r="332" spans="1:19" ht="14.5" customHeight="1" x14ac:dyDescent="0.35">
      <c r="A332" s="46"/>
      <c r="B332" s="48" t="s">
        <v>834</v>
      </c>
      <c r="C332" s="145" t="s">
        <v>61</v>
      </c>
      <c r="D332" s="30">
        <v>40.546700000000001</v>
      </c>
      <c r="E332" s="30">
        <v>17.513300000000001</v>
      </c>
      <c r="F332" s="30">
        <v>7.53</v>
      </c>
      <c r="G332" s="30">
        <v>19.9833</v>
      </c>
      <c r="H332" s="30">
        <v>0.378</v>
      </c>
      <c r="I332" s="30">
        <v>6.03</v>
      </c>
      <c r="J332" s="30">
        <v>2.5700000000000001E-2</v>
      </c>
      <c r="K332" s="30">
        <v>0</v>
      </c>
      <c r="L332" s="30">
        <v>0.18099999999999999</v>
      </c>
      <c r="M332" s="30">
        <v>5.7000000000000002E-3</v>
      </c>
      <c r="N332" s="30">
        <v>7.4132999999999996</v>
      </c>
      <c r="O332" s="31" t="s">
        <v>3</v>
      </c>
      <c r="P332" s="30">
        <v>6.0699999999999997E-2</v>
      </c>
      <c r="Q332" s="30">
        <v>7.6700000000000004E-2</v>
      </c>
      <c r="R332" s="30">
        <v>99.744399999999999</v>
      </c>
      <c r="S332" s="67">
        <v>82.552398367349639</v>
      </c>
    </row>
    <row r="333" spans="1:19" ht="14.5" customHeight="1" x14ac:dyDescent="0.35">
      <c r="A333" s="46"/>
      <c r="B333" s="48" t="s">
        <v>835</v>
      </c>
      <c r="C333" s="145" t="s">
        <v>61</v>
      </c>
      <c r="D333" s="30">
        <v>41.22</v>
      </c>
      <c r="E333" s="30">
        <v>17.105</v>
      </c>
      <c r="F333" s="30">
        <v>7.66</v>
      </c>
      <c r="G333" s="30">
        <v>19.274999999999999</v>
      </c>
      <c r="H333" s="30">
        <v>0.40150000000000002</v>
      </c>
      <c r="I333" s="30">
        <v>6.53</v>
      </c>
      <c r="J333" s="30">
        <v>1.7500000000000002E-2</v>
      </c>
      <c r="K333" s="30">
        <v>0</v>
      </c>
      <c r="L333" s="30">
        <v>0.14299999999999999</v>
      </c>
      <c r="M333" s="30">
        <v>8.5000000000000006E-3</v>
      </c>
      <c r="N333" s="30">
        <v>8.2349999999999994</v>
      </c>
      <c r="O333" s="31" t="s">
        <v>3</v>
      </c>
      <c r="P333" s="30">
        <v>7.4999999999999997E-2</v>
      </c>
      <c r="Q333" s="30">
        <v>5.7500000000000002E-2</v>
      </c>
      <c r="R333" s="30">
        <v>100.72799999999999</v>
      </c>
      <c r="S333" s="67">
        <v>81.772746241121212</v>
      </c>
    </row>
    <row r="334" spans="1:19" ht="14.5" customHeight="1" x14ac:dyDescent="0.35">
      <c r="A334" s="46"/>
      <c r="B334" s="48" t="s">
        <v>836</v>
      </c>
      <c r="C334" s="145" t="s">
        <v>61</v>
      </c>
      <c r="D334" s="30">
        <v>40.07</v>
      </c>
      <c r="E334" s="30">
        <v>17.23</v>
      </c>
      <c r="F334" s="30">
        <v>7.7149999999999999</v>
      </c>
      <c r="G334" s="30">
        <v>19.71</v>
      </c>
      <c r="H334" s="30">
        <v>0.39550000000000002</v>
      </c>
      <c r="I334" s="30">
        <v>6.2350000000000003</v>
      </c>
      <c r="J334" s="30">
        <v>2.9000000000000001E-2</v>
      </c>
      <c r="K334" s="30">
        <v>0</v>
      </c>
      <c r="L334" s="30">
        <v>0.1845</v>
      </c>
      <c r="M334" s="30">
        <v>6.4999999999999997E-3</v>
      </c>
      <c r="N334" s="30">
        <v>7.7850000000000001</v>
      </c>
      <c r="O334" s="31" t="s">
        <v>3</v>
      </c>
      <c r="P334" s="30">
        <v>7.0499999999999993E-2</v>
      </c>
      <c r="Q334" s="30">
        <v>4.1000000000000002E-2</v>
      </c>
      <c r="R334" s="30">
        <v>99.471999999999994</v>
      </c>
      <c r="S334" s="67">
        <v>81.997657314840438</v>
      </c>
    </row>
    <row r="335" spans="1:19" ht="14.5" customHeight="1" x14ac:dyDescent="0.35">
      <c r="A335" s="46"/>
      <c r="B335" s="48" t="s">
        <v>837</v>
      </c>
      <c r="C335" s="145" t="s">
        <v>61</v>
      </c>
      <c r="D335" s="30">
        <v>41.055</v>
      </c>
      <c r="E335" s="30">
        <v>17.975000000000001</v>
      </c>
      <c r="F335" s="30">
        <v>7.7149999999999999</v>
      </c>
      <c r="G335" s="30">
        <v>18.655000000000001</v>
      </c>
      <c r="H335" s="30">
        <v>0.40300000000000002</v>
      </c>
      <c r="I335" s="30">
        <v>6.32</v>
      </c>
      <c r="J335" s="30">
        <v>1.2E-2</v>
      </c>
      <c r="K335" s="30">
        <v>0</v>
      </c>
      <c r="L335" s="30">
        <v>0.16250000000000001</v>
      </c>
      <c r="M335" s="30">
        <v>1.15E-2</v>
      </c>
      <c r="N335" s="30">
        <v>7.47</v>
      </c>
      <c r="O335" s="31" t="s">
        <v>3</v>
      </c>
      <c r="P335" s="30">
        <v>6.9500000000000006E-2</v>
      </c>
      <c r="Q335" s="30">
        <v>4.5999999999999999E-2</v>
      </c>
      <c r="R335" s="30">
        <v>99.894499999999994</v>
      </c>
      <c r="S335" s="67">
        <v>81.171260714250565</v>
      </c>
    </row>
    <row r="336" spans="1:19" ht="14.5" customHeight="1" x14ac:dyDescent="0.35">
      <c r="A336" s="46"/>
      <c r="B336" s="48" t="s">
        <v>838</v>
      </c>
      <c r="C336" s="145" t="s">
        <v>61</v>
      </c>
      <c r="D336" s="30">
        <v>42.015000000000001</v>
      </c>
      <c r="E336" s="30">
        <v>21.65</v>
      </c>
      <c r="F336" s="30">
        <v>8.01</v>
      </c>
      <c r="G336" s="30">
        <v>21.25</v>
      </c>
      <c r="H336" s="30">
        <v>0.34849999999999998</v>
      </c>
      <c r="I336" s="30">
        <v>4.4649999999999999</v>
      </c>
      <c r="J336" s="30">
        <v>2.5000000000000001E-2</v>
      </c>
      <c r="K336" s="30">
        <v>0</v>
      </c>
      <c r="L336" s="30">
        <v>5.6500000000000002E-2</v>
      </c>
      <c r="M336" s="30">
        <v>4.4999999999999997E-3</v>
      </c>
      <c r="N336" s="30">
        <v>2.855</v>
      </c>
      <c r="O336" s="31" t="s">
        <v>3</v>
      </c>
      <c r="P336" s="30">
        <v>2.75E-2</v>
      </c>
      <c r="Q336" s="30">
        <v>2.7E-2</v>
      </c>
      <c r="R336" s="30">
        <v>100.73399999999999</v>
      </c>
      <c r="S336" s="67">
        <v>82.547561912192023</v>
      </c>
    </row>
    <row r="337" spans="1:19" ht="14.5" customHeight="1" x14ac:dyDescent="0.35">
      <c r="A337" s="46"/>
      <c r="B337" s="48" t="s">
        <v>839</v>
      </c>
      <c r="C337" s="145" t="s">
        <v>61</v>
      </c>
      <c r="D337" s="30">
        <v>41.36</v>
      </c>
      <c r="E337" s="30">
        <v>18.305</v>
      </c>
      <c r="F337" s="30">
        <v>7.5549999999999997</v>
      </c>
      <c r="G337" s="30">
        <v>19.399999999999999</v>
      </c>
      <c r="H337" s="30">
        <v>0.39850000000000002</v>
      </c>
      <c r="I337" s="30">
        <v>6.1050000000000004</v>
      </c>
      <c r="J337" s="30">
        <v>2.5000000000000001E-2</v>
      </c>
      <c r="K337" s="30">
        <v>0</v>
      </c>
      <c r="L337" s="30">
        <v>9.4E-2</v>
      </c>
      <c r="M337" s="30">
        <v>5.0000000000000001E-3</v>
      </c>
      <c r="N337" s="30">
        <v>7.1849999999999996</v>
      </c>
      <c r="O337" s="31" t="s">
        <v>3</v>
      </c>
      <c r="P337" s="30">
        <v>6.7500000000000004E-2</v>
      </c>
      <c r="Q337" s="30">
        <v>5.5E-2</v>
      </c>
      <c r="R337" s="30">
        <v>100.55500000000001</v>
      </c>
      <c r="S337" s="67">
        <v>82.072874570209493</v>
      </c>
    </row>
    <row r="338" spans="1:19" ht="14.5" customHeight="1" x14ac:dyDescent="0.35">
      <c r="A338" s="46"/>
      <c r="B338" s="48" t="s">
        <v>840</v>
      </c>
      <c r="C338" s="145" t="s">
        <v>61</v>
      </c>
      <c r="D338" s="30">
        <v>41.164999999999999</v>
      </c>
      <c r="E338" s="30">
        <v>17.93</v>
      </c>
      <c r="F338" s="30">
        <v>7.79</v>
      </c>
      <c r="G338" s="30">
        <v>19.45</v>
      </c>
      <c r="H338" s="30">
        <v>0.40899999999999997</v>
      </c>
      <c r="I338" s="30">
        <v>6.2050000000000001</v>
      </c>
      <c r="J338" s="30">
        <v>2.5499999999999998E-2</v>
      </c>
      <c r="K338" s="30">
        <v>0</v>
      </c>
      <c r="L338" s="30">
        <v>0.17349999999999999</v>
      </c>
      <c r="M338" s="30">
        <v>8.9999999999999993E-3</v>
      </c>
      <c r="N338" s="30">
        <v>7.5049999999999999</v>
      </c>
      <c r="O338" s="31" t="s">
        <v>3</v>
      </c>
      <c r="P338" s="30">
        <v>7.5499999999999998E-2</v>
      </c>
      <c r="Q338" s="30">
        <v>3.15E-2</v>
      </c>
      <c r="R338" s="30">
        <v>100.76900000000001</v>
      </c>
      <c r="S338" s="67">
        <v>81.656338495617234</v>
      </c>
    </row>
    <row r="339" spans="1:19" ht="14.5" customHeight="1" x14ac:dyDescent="0.35">
      <c r="A339" s="46"/>
      <c r="B339" s="48" t="s">
        <v>841</v>
      </c>
      <c r="C339" s="145" t="s">
        <v>61</v>
      </c>
      <c r="D339" s="30">
        <v>41.115000000000002</v>
      </c>
      <c r="E339" s="30">
        <v>17.7</v>
      </c>
      <c r="F339" s="30">
        <v>7.79</v>
      </c>
      <c r="G339" s="30">
        <v>19.8</v>
      </c>
      <c r="H339" s="30">
        <v>0.40400000000000003</v>
      </c>
      <c r="I339" s="30">
        <v>6.2</v>
      </c>
      <c r="J339" s="30">
        <v>2.5999999999999999E-2</v>
      </c>
      <c r="K339" s="30">
        <v>0</v>
      </c>
      <c r="L339" s="30">
        <v>0.16</v>
      </c>
      <c r="M339" s="30">
        <v>9.4999999999999998E-3</v>
      </c>
      <c r="N339" s="30">
        <v>7.55</v>
      </c>
      <c r="O339" s="31" t="s">
        <v>3</v>
      </c>
      <c r="P339" s="30">
        <v>7.0999999999999994E-2</v>
      </c>
      <c r="Q339" s="30">
        <v>5.0500000000000003E-2</v>
      </c>
      <c r="R339" s="30">
        <v>100.876</v>
      </c>
      <c r="S339" s="67">
        <v>81.921975944492786</v>
      </c>
    </row>
    <row r="340" spans="1:19" ht="14.5" customHeight="1" x14ac:dyDescent="0.35">
      <c r="A340" s="46"/>
      <c r="B340" s="48" t="s">
        <v>842</v>
      </c>
      <c r="C340" s="145" t="s">
        <v>61</v>
      </c>
      <c r="D340" s="30">
        <v>41.255000000000003</v>
      </c>
      <c r="E340" s="30">
        <v>17.885000000000002</v>
      </c>
      <c r="F340" s="30">
        <v>7.58</v>
      </c>
      <c r="G340" s="30">
        <v>19.600000000000001</v>
      </c>
      <c r="H340" s="30">
        <v>0.40600000000000003</v>
      </c>
      <c r="I340" s="30">
        <v>6.335</v>
      </c>
      <c r="J340" s="30">
        <v>3.2500000000000001E-2</v>
      </c>
      <c r="K340" s="30">
        <v>0</v>
      </c>
      <c r="L340" s="30">
        <v>0.25800000000000001</v>
      </c>
      <c r="M340" s="30">
        <v>1.0999999999999999E-2</v>
      </c>
      <c r="N340" s="30">
        <v>7.54</v>
      </c>
      <c r="O340" s="31" t="s">
        <v>3</v>
      </c>
      <c r="P340" s="30">
        <v>6.4000000000000001E-2</v>
      </c>
      <c r="Q340" s="30">
        <v>5.45E-2</v>
      </c>
      <c r="R340" s="30">
        <v>101.021</v>
      </c>
      <c r="S340" s="67">
        <v>82.174946636992672</v>
      </c>
    </row>
    <row r="341" spans="1:19" ht="14.5" customHeight="1" x14ac:dyDescent="0.35">
      <c r="A341" s="46"/>
      <c r="B341" s="48" t="s">
        <v>843</v>
      </c>
      <c r="C341" s="145" t="s">
        <v>61</v>
      </c>
      <c r="D341" s="30">
        <v>41.25</v>
      </c>
      <c r="E341" s="30">
        <v>17.64</v>
      </c>
      <c r="F341" s="30">
        <v>7.56</v>
      </c>
      <c r="G341" s="30">
        <v>19.66</v>
      </c>
      <c r="H341" s="30">
        <v>0.42449999999999999</v>
      </c>
      <c r="I341" s="30">
        <v>6.2149999999999999</v>
      </c>
      <c r="J341" s="30">
        <v>3.0499999999999999E-2</v>
      </c>
      <c r="K341" s="30">
        <v>3.5000000000000001E-3</v>
      </c>
      <c r="L341" s="30">
        <v>0.151</v>
      </c>
      <c r="M341" s="30">
        <v>1.15E-2</v>
      </c>
      <c r="N341" s="30">
        <v>7.6849999999999996</v>
      </c>
      <c r="O341" s="31" t="s">
        <v>3</v>
      </c>
      <c r="P341" s="30">
        <v>6.0499999999999998E-2</v>
      </c>
      <c r="Q341" s="30">
        <v>6.5000000000000002E-2</v>
      </c>
      <c r="R341" s="30">
        <v>100.7565</v>
      </c>
      <c r="S341" s="67">
        <v>82.258264574703929</v>
      </c>
    </row>
    <row r="342" spans="1:19" ht="14.5" customHeight="1" x14ac:dyDescent="0.35">
      <c r="A342" s="46"/>
      <c r="B342" s="48" t="s">
        <v>844</v>
      </c>
      <c r="C342" s="145" t="s">
        <v>61</v>
      </c>
      <c r="D342" s="30">
        <v>41.4</v>
      </c>
      <c r="E342" s="30">
        <v>18.395</v>
      </c>
      <c r="F342" s="30">
        <v>7.5650000000000004</v>
      </c>
      <c r="G342" s="30">
        <v>20.125</v>
      </c>
      <c r="H342" s="30">
        <v>0.36649999999999999</v>
      </c>
      <c r="I342" s="30">
        <v>5.6349999999999998</v>
      </c>
      <c r="J342" s="30">
        <v>5.1999999999999998E-2</v>
      </c>
      <c r="K342" s="30">
        <v>8.5000000000000006E-3</v>
      </c>
      <c r="L342" s="30">
        <v>0.317</v>
      </c>
      <c r="M342" s="30">
        <v>4.4999999999999997E-3</v>
      </c>
      <c r="N342" s="30">
        <v>6.61</v>
      </c>
      <c r="O342" s="31" t="s">
        <v>3</v>
      </c>
      <c r="P342" s="30">
        <v>7.2999999999999995E-2</v>
      </c>
      <c r="Q342" s="30">
        <v>6.25E-2</v>
      </c>
      <c r="R342" s="30">
        <v>100.614</v>
      </c>
      <c r="S342" s="67">
        <v>82.587350749342846</v>
      </c>
    </row>
    <row r="343" spans="1:19" ht="14.5" customHeight="1" x14ac:dyDescent="0.35">
      <c r="A343" s="46"/>
      <c r="B343" s="48" t="s">
        <v>845</v>
      </c>
      <c r="C343" s="145" t="s">
        <v>61</v>
      </c>
      <c r="D343" s="30">
        <v>41.04</v>
      </c>
      <c r="E343" s="30">
        <v>17.48</v>
      </c>
      <c r="F343" s="30">
        <v>8.0250000000000004</v>
      </c>
      <c r="G343" s="30">
        <v>19.28</v>
      </c>
      <c r="H343" s="30">
        <v>0.42799999999999999</v>
      </c>
      <c r="I343" s="30">
        <v>6.33</v>
      </c>
      <c r="J343" s="30">
        <v>2.6499999999999999E-2</v>
      </c>
      <c r="K343" s="30">
        <v>0</v>
      </c>
      <c r="L343" s="30">
        <v>0.17</v>
      </c>
      <c r="M343" s="30">
        <v>1.7999999999999999E-2</v>
      </c>
      <c r="N343" s="30">
        <v>7.7850000000000001</v>
      </c>
      <c r="O343" s="31" t="s">
        <v>3</v>
      </c>
      <c r="P343" s="30">
        <v>7.0000000000000007E-2</v>
      </c>
      <c r="Q343" s="30">
        <v>6.3E-2</v>
      </c>
      <c r="R343" s="30">
        <v>100.71550000000001</v>
      </c>
      <c r="S343" s="67">
        <v>81.07262028395678</v>
      </c>
    </row>
    <row r="344" spans="1:19" ht="14.5" customHeight="1" x14ac:dyDescent="0.35">
      <c r="A344" s="46"/>
      <c r="B344" s="48" t="s">
        <v>846</v>
      </c>
      <c r="C344" s="145" t="s">
        <v>61</v>
      </c>
      <c r="D344" s="30">
        <v>41.68</v>
      </c>
      <c r="E344" s="30">
        <v>18.11</v>
      </c>
      <c r="F344" s="30">
        <v>7.5</v>
      </c>
      <c r="G344" s="30">
        <v>19.78</v>
      </c>
      <c r="H344" s="30">
        <v>0.38800000000000001</v>
      </c>
      <c r="I344" s="30">
        <v>5.9866999999999999</v>
      </c>
      <c r="J344" s="30">
        <v>2.53E-2</v>
      </c>
      <c r="K344" s="30">
        <v>0</v>
      </c>
      <c r="L344" s="30">
        <v>0.187</v>
      </c>
      <c r="M344" s="30">
        <v>1.2E-2</v>
      </c>
      <c r="N344" s="30">
        <v>7.2366999999999999</v>
      </c>
      <c r="O344" s="31" t="s">
        <v>3</v>
      </c>
      <c r="P344" s="30">
        <v>7.1999999999999995E-2</v>
      </c>
      <c r="Q344" s="30">
        <v>5.7299999999999997E-2</v>
      </c>
      <c r="R344" s="30">
        <v>101.035</v>
      </c>
      <c r="S344" s="67">
        <v>82.462431307562824</v>
      </c>
    </row>
    <row r="345" spans="1:19" ht="14.5" customHeight="1" x14ac:dyDescent="0.35">
      <c r="A345" s="46"/>
      <c r="B345" s="48" t="s">
        <v>847</v>
      </c>
      <c r="C345" s="145" t="s">
        <v>61</v>
      </c>
      <c r="D345" s="30">
        <v>40.875</v>
      </c>
      <c r="E345" s="30">
        <v>18.09</v>
      </c>
      <c r="F345" s="30">
        <v>7.55</v>
      </c>
      <c r="G345" s="30">
        <v>19.975000000000001</v>
      </c>
      <c r="H345" s="30">
        <v>0.38450000000000001</v>
      </c>
      <c r="I345" s="30">
        <v>6.04</v>
      </c>
      <c r="J345" s="30">
        <v>1.4E-2</v>
      </c>
      <c r="K345" s="30">
        <v>0</v>
      </c>
      <c r="L345" s="30">
        <v>0.187</v>
      </c>
      <c r="M345" s="30">
        <v>9.4999999999999998E-3</v>
      </c>
      <c r="N345" s="30">
        <v>7.2750000000000004</v>
      </c>
      <c r="O345" s="31" t="s">
        <v>3</v>
      </c>
      <c r="P345" s="30">
        <v>7.1999999999999995E-2</v>
      </c>
      <c r="Q345" s="30">
        <v>3.5499999999999997E-2</v>
      </c>
      <c r="R345" s="30">
        <v>100.50749999999999</v>
      </c>
      <c r="S345" s="67">
        <v>82.508165208486787</v>
      </c>
    </row>
    <row r="346" spans="1:19" ht="14.5" customHeight="1" x14ac:dyDescent="0.35">
      <c r="A346" s="46"/>
      <c r="B346" s="48" t="s">
        <v>848</v>
      </c>
      <c r="C346" s="145" t="s">
        <v>61</v>
      </c>
      <c r="D346" s="30">
        <v>41.05</v>
      </c>
      <c r="E346" s="30">
        <v>17.495000000000001</v>
      </c>
      <c r="F346" s="30">
        <v>7.585</v>
      </c>
      <c r="G346" s="30">
        <v>19.53</v>
      </c>
      <c r="H346" s="30">
        <v>0.38250000000000001</v>
      </c>
      <c r="I346" s="30">
        <v>6.34</v>
      </c>
      <c r="J346" s="30">
        <v>2.75E-2</v>
      </c>
      <c r="K346" s="30">
        <v>0</v>
      </c>
      <c r="L346" s="30">
        <v>7.8E-2</v>
      </c>
      <c r="M346" s="30">
        <v>6.4999999999999997E-3</v>
      </c>
      <c r="N346" s="30">
        <v>7.9950000000000001</v>
      </c>
      <c r="O346" s="31" t="s">
        <v>3</v>
      </c>
      <c r="P346" s="30">
        <v>7.2499999999999995E-2</v>
      </c>
      <c r="Q346" s="30">
        <v>7.7499999999999999E-2</v>
      </c>
      <c r="R346" s="30">
        <v>100.6395</v>
      </c>
      <c r="S346" s="67">
        <v>82.112796139752575</v>
      </c>
    </row>
    <row r="347" spans="1:19" ht="14.5" customHeight="1" x14ac:dyDescent="0.35">
      <c r="A347" s="46"/>
      <c r="B347" s="48" t="s">
        <v>849</v>
      </c>
      <c r="C347" s="145" t="s">
        <v>61</v>
      </c>
      <c r="D347" s="30">
        <v>41.734999999999999</v>
      </c>
      <c r="E347" s="30">
        <v>18.5</v>
      </c>
      <c r="F347" s="30">
        <v>7.56</v>
      </c>
      <c r="G347" s="30">
        <v>20.02</v>
      </c>
      <c r="H347" s="30">
        <v>0.39750000000000002</v>
      </c>
      <c r="I347" s="30">
        <v>6.1349999999999998</v>
      </c>
      <c r="J347" s="30">
        <v>1.8499999999999999E-2</v>
      </c>
      <c r="K347" s="30">
        <v>0</v>
      </c>
      <c r="L347" s="30">
        <v>0.11849999999999999</v>
      </c>
      <c r="M347" s="30">
        <v>6.0000000000000001E-3</v>
      </c>
      <c r="N347" s="30">
        <v>7.04</v>
      </c>
      <c r="O347" s="31" t="s">
        <v>3</v>
      </c>
      <c r="P347" s="30">
        <v>6.8000000000000005E-2</v>
      </c>
      <c r="Q347" s="30">
        <v>3.7499999999999999E-2</v>
      </c>
      <c r="R347" s="30">
        <v>101.636</v>
      </c>
      <c r="S347" s="67">
        <v>82.521534847298341</v>
      </c>
    </row>
    <row r="348" spans="1:19" ht="14.5" customHeight="1" x14ac:dyDescent="0.35">
      <c r="A348" s="46"/>
      <c r="B348" s="48" t="s">
        <v>850</v>
      </c>
      <c r="C348" s="145" t="s">
        <v>61</v>
      </c>
      <c r="D348" s="30">
        <v>40.19</v>
      </c>
      <c r="E348" s="30">
        <v>17.170000000000002</v>
      </c>
      <c r="F348" s="30">
        <v>7.6050000000000004</v>
      </c>
      <c r="G348" s="30">
        <v>19.795000000000002</v>
      </c>
      <c r="H348" s="30">
        <v>0.40250000000000002</v>
      </c>
      <c r="I348" s="30">
        <v>6.49</v>
      </c>
      <c r="J348" s="30">
        <v>2.1499999999999998E-2</v>
      </c>
      <c r="K348" s="30">
        <v>0</v>
      </c>
      <c r="L348" s="30">
        <v>8.4000000000000005E-2</v>
      </c>
      <c r="M348" s="30">
        <v>6.0000000000000001E-3</v>
      </c>
      <c r="N348" s="30">
        <v>8.2349999999999994</v>
      </c>
      <c r="O348" s="31" t="s">
        <v>3</v>
      </c>
      <c r="P348" s="30">
        <v>8.8499999999999995E-2</v>
      </c>
      <c r="Q348" s="30">
        <v>6.9500000000000006E-2</v>
      </c>
      <c r="R348" s="30">
        <v>100.157</v>
      </c>
      <c r="S348" s="67">
        <v>82.271519820147731</v>
      </c>
    </row>
    <row r="349" spans="1:19" ht="14.5" customHeight="1" x14ac:dyDescent="0.35">
      <c r="A349" s="46"/>
      <c r="B349" s="48" t="s">
        <v>851</v>
      </c>
      <c r="C349" s="145" t="s">
        <v>61</v>
      </c>
      <c r="D349" s="30">
        <v>40.549999999999997</v>
      </c>
      <c r="E349" s="30">
        <v>17.52</v>
      </c>
      <c r="F349" s="30">
        <v>7.56</v>
      </c>
      <c r="G349" s="30">
        <v>19.78</v>
      </c>
      <c r="H349" s="30">
        <v>0.38150000000000001</v>
      </c>
      <c r="I349" s="30">
        <v>6.3949999999999996</v>
      </c>
      <c r="J349" s="30">
        <v>1.7999999999999999E-2</v>
      </c>
      <c r="K349" s="30">
        <v>0</v>
      </c>
      <c r="L349" s="30">
        <v>0.10349999999999999</v>
      </c>
      <c r="M349" s="30">
        <v>4.4999999999999997E-3</v>
      </c>
      <c r="N349" s="30">
        <v>7.8150000000000004</v>
      </c>
      <c r="O349" s="31" t="s">
        <v>3</v>
      </c>
      <c r="P349" s="30">
        <v>7.3499999999999996E-2</v>
      </c>
      <c r="Q349" s="30">
        <v>6.0999999999999999E-2</v>
      </c>
      <c r="R349" s="30">
        <v>100.262</v>
      </c>
      <c r="S349" s="67">
        <v>82.346898156919934</v>
      </c>
    </row>
    <row r="350" spans="1:19" ht="14.5" customHeight="1" x14ac:dyDescent="0.35">
      <c r="A350" s="46"/>
      <c r="B350" s="48" t="s">
        <v>852</v>
      </c>
      <c r="C350" s="145" t="s">
        <v>61</v>
      </c>
      <c r="D350" s="30">
        <v>41.38</v>
      </c>
      <c r="E350" s="30">
        <v>20.055</v>
      </c>
      <c r="F350" s="30">
        <v>7.3650000000000002</v>
      </c>
      <c r="G350" s="30">
        <v>20.88</v>
      </c>
      <c r="H350" s="30">
        <v>0.36049999999999999</v>
      </c>
      <c r="I350" s="30">
        <v>5.32</v>
      </c>
      <c r="J350" s="30">
        <v>2.7E-2</v>
      </c>
      <c r="K350" s="30">
        <v>0</v>
      </c>
      <c r="L350" s="30">
        <v>0.02</v>
      </c>
      <c r="M350" s="30">
        <v>9.4999999999999998E-3</v>
      </c>
      <c r="N350" s="30">
        <v>4.7649999999999997</v>
      </c>
      <c r="O350" s="31" t="s">
        <v>3</v>
      </c>
      <c r="P350" s="30">
        <v>0.06</v>
      </c>
      <c r="Q350" s="30">
        <v>0</v>
      </c>
      <c r="R350" s="30">
        <v>100.242</v>
      </c>
      <c r="S350" s="67">
        <v>83.483399762108476</v>
      </c>
    </row>
    <row r="351" spans="1:19" ht="14.5" customHeight="1" x14ac:dyDescent="0.35">
      <c r="A351" s="46"/>
      <c r="B351" s="48" t="s">
        <v>853</v>
      </c>
      <c r="C351" s="145" t="s">
        <v>61</v>
      </c>
      <c r="D351" s="30">
        <v>41.07</v>
      </c>
      <c r="E351" s="30">
        <v>17.62</v>
      </c>
      <c r="F351" s="30">
        <v>7.6449999999999996</v>
      </c>
      <c r="G351" s="30">
        <v>19.725000000000001</v>
      </c>
      <c r="H351" s="30">
        <v>0.38900000000000001</v>
      </c>
      <c r="I351" s="30">
        <v>6.3650000000000002</v>
      </c>
      <c r="J351" s="30">
        <v>3.5000000000000003E-2</v>
      </c>
      <c r="K351" s="30">
        <v>0</v>
      </c>
      <c r="L351" s="30">
        <v>0.2515</v>
      </c>
      <c r="M351" s="30">
        <v>0</v>
      </c>
      <c r="N351" s="30">
        <v>7.81</v>
      </c>
      <c r="O351" s="31" t="s">
        <v>3</v>
      </c>
      <c r="P351" s="30">
        <v>6.7500000000000004E-2</v>
      </c>
      <c r="Q351" s="30">
        <v>4.2500000000000003E-2</v>
      </c>
      <c r="R351" s="30">
        <v>101.0205</v>
      </c>
      <c r="S351" s="67">
        <v>82.142972544893098</v>
      </c>
    </row>
    <row r="352" spans="1:19" ht="14.5" customHeight="1" x14ac:dyDescent="0.35">
      <c r="A352" s="46"/>
      <c r="B352" s="48" t="s">
        <v>854</v>
      </c>
      <c r="C352" s="145" t="s">
        <v>61</v>
      </c>
      <c r="D352" s="30">
        <v>40.884999999999998</v>
      </c>
      <c r="E352" s="30">
        <v>18.39</v>
      </c>
      <c r="F352" s="30">
        <v>7.2350000000000003</v>
      </c>
      <c r="G352" s="30">
        <v>20.605</v>
      </c>
      <c r="H352" s="30">
        <v>0.35349999999999998</v>
      </c>
      <c r="I352" s="30">
        <v>5.8650000000000002</v>
      </c>
      <c r="J352" s="30">
        <v>2.5000000000000001E-2</v>
      </c>
      <c r="K352" s="30">
        <v>0</v>
      </c>
      <c r="L352" s="30">
        <v>0.28249999999999997</v>
      </c>
      <c r="M352" s="30">
        <v>4.4999999999999997E-3</v>
      </c>
      <c r="N352" s="30">
        <v>5.9050000000000002</v>
      </c>
      <c r="O352" s="31" t="s">
        <v>3</v>
      </c>
      <c r="P352" s="30">
        <v>6.5000000000000002E-2</v>
      </c>
      <c r="Q352" s="30">
        <v>4.3499999999999997E-2</v>
      </c>
      <c r="R352" s="30">
        <v>99.659000000000006</v>
      </c>
      <c r="S352" s="67">
        <v>83.546051943812202</v>
      </c>
    </row>
    <row r="353" spans="1:19" ht="14.5" customHeight="1" x14ac:dyDescent="0.35">
      <c r="A353" s="46"/>
      <c r="B353" s="48" t="s">
        <v>855</v>
      </c>
      <c r="C353" s="145" t="s">
        <v>61</v>
      </c>
      <c r="D353" s="30">
        <v>39.825000000000003</v>
      </c>
      <c r="E353" s="30">
        <v>16.914999999999999</v>
      </c>
      <c r="F353" s="30">
        <v>7.585</v>
      </c>
      <c r="G353" s="30">
        <v>19.649999999999999</v>
      </c>
      <c r="H353" s="30">
        <v>0.38650000000000001</v>
      </c>
      <c r="I353" s="30">
        <v>6.5049999999999999</v>
      </c>
      <c r="J353" s="30">
        <v>1.35E-2</v>
      </c>
      <c r="K353" s="30">
        <v>0</v>
      </c>
      <c r="L353" s="30">
        <v>9.0499999999999997E-2</v>
      </c>
      <c r="M353" s="30">
        <v>5.0000000000000001E-3</v>
      </c>
      <c r="N353" s="30">
        <v>8.1549999999999994</v>
      </c>
      <c r="O353" s="31" t="s">
        <v>3</v>
      </c>
      <c r="P353" s="30">
        <v>7.5999999999999998E-2</v>
      </c>
      <c r="Q353" s="30">
        <v>6.3E-2</v>
      </c>
      <c r="R353" s="30">
        <v>99.269499999999994</v>
      </c>
      <c r="S353" s="67">
        <v>82.202590001443937</v>
      </c>
    </row>
    <row r="354" spans="1:19" ht="14.5" customHeight="1" x14ac:dyDescent="0.35">
      <c r="A354" s="46"/>
      <c r="B354" s="48" t="s">
        <v>856</v>
      </c>
      <c r="C354" s="145" t="s">
        <v>61</v>
      </c>
      <c r="D354" s="30">
        <v>41.583300000000001</v>
      </c>
      <c r="E354" s="30">
        <v>17.4833</v>
      </c>
      <c r="F354" s="30">
        <v>7.5567000000000002</v>
      </c>
      <c r="G354" s="30">
        <v>19.350000000000001</v>
      </c>
      <c r="H354" s="30">
        <v>0.38600000000000001</v>
      </c>
      <c r="I354" s="30">
        <v>6.4432999999999998</v>
      </c>
      <c r="J354" s="30">
        <v>1.4E-2</v>
      </c>
      <c r="K354" s="30">
        <v>0</v>
      </c>
      <c r="L354" s="30">
        <v>8.9700000000000002E-2</v>
      </c>
      <c r="M354" s="30">
        <v>7.7000000000000002E-3</v>
      </c>
      <c r="N354" s="30">
        <v>8.2033000000000005</v>
      </c>
      <c r="O354" s="31" t="s">
        <v>3</v>
      </c>
      <c r="P354" s="30">
        <v>7.9299999999999995E-2</v>
      </c>
      <c r="Q354" s="30">
        <v>6.2300000000000001E-2</v>
      </c>
      <c r="R354" s="30">
        <v>101.2589</v>
      </c>
      <c r="S354" s="67">
        <v>82.031557206794417</v>
      </c>
    </row>
    <row r="355" spans="1:19" ht="14.5" customHeight="1" x14ac:dyDescent="0.35">
      <c r="A355" s="46"/>
      <c r="B355" s="48" t="s">
        <v>857</v>
      </c>
      <c r="C355" s="145" t="s">
        <v>61</v>
      </c>
      <c r="D355" s="30">
        <v>40.655000000000001</v>
      </c>
      <c r="E355" s="30">
        <v>16.89</v>
      </c>
      <c r="F355" s="30">
        <v>7.5549999999999997</v>
      </c>
      <c r="G355" s="30">
        <v>19.594999999999999</v>
      </c>
      <c r="H355" s="30">
        <v>0.39850000000000002</v>
      </c>
      <c r="I355" s="30">
        <v>6.2050000000000001</v>
      </c>
      <c r="J355" s="30">
        <v>2.35E-2</v>
      </c>
      <c r="K355" s="30">
        <v>0</v>
      </c>
      <c r="L355" s="30">
        <v>0.1585</v>
      </c>
      <c r="M355" s="30">
        <v>0</v>
      </c>
      <c r="N355" s="30">
        <v>7.6349999999999998</v>
      </c>
      <c r="O355" s="31" t="s">
        <v>3</v>
      </c>
      <c r="P355" s="30">
        <v>7.1499999999999994E-2</v>
      </c>
      <c r="Q355" s="30">
        <v>5.3499999999999999E-2</v>
      </c>
      <c r="R355" s="30">
        <v>99.240499999999997</v>
      </c>
      <c r="S355" s="67">
        <v>82.219555997698507</v>
      </c>
    </row>
    <row r="356" spans="1:19" ht="14.5" customHeight="1" x14ac:dyDescent="0.35">
      <c r="A356" s="46"/>
      <c r="B356" s="48" t="s">
        <v>858</v>
      </c>
      <c r="C356" s="145" t="s">
        <v>61</v>
      </c>
      <c r="D356" s="30">
        <v>40.6</v>
      </c>
      <c r="E356" s="30">
        <v>18.765000000000001</v>
      </c>
      <c r="F356" s="30">
        <v>7.26</v>
      </c>
      <c r="G356" s="30">
        <v>20.52</v>
      </c>
      <c r="H356" s="30">
        <v>0.34799999999999998</v>
      </c>
      <c r="I356" s="30">
        <v>5.91</v>
      </c>
      <c r="J356" s="30">
        <v>2.4E-2</v>
      </c>
      <c r="K356" s="30">
        <v>0</v>
      </c>
      <c r="L356" s="30">
        <v>0.29099999999999998</v>
      </c>
      <c r="M356" s="30">
        <v>0</v>
      </c>
      <c r="N356" s="30">
        <v>5.875</v>
      </c>
      <c r="O356" s="31" t="s">
        <v>3</v>
      </c>
      <c r="P356" s="30">
        <v>7.0999999999999994E-2</v>
      </c>
      <c r="Q356" s="30">
        <v>4.5499999999999999E-2</v>
      </c>
      <c r="R356" s="30">
        <v>99.709500000000006</v>
      </c>
      <c r="S356" s="67">
        <v>83.441543006553715</v>
      </c>
    </row>
    <row r="357" spans="1:19" ht="14.5" customHeight="1" x14ac:dyDescent="0.35">
      <c r="A357" s="46"/>
      <c r="B357" s="48" t="s">
        <v>859</v>
      </c>
      <c r="C357" s="145" t="s">
        <v>500</v>
      </c>
      <c r="D357" s="30">
        <v>38.82</v>
      </c>
      <c r="E357" s="30">
        <v>20.065000000000001</v>
      </c>
      <c r="F357" s="30">
        <v>19.145</v>
      </c>
      <c r="G357" s="30">
        <v>10.945</v>
      </c>
      <c r="H357" s="30">
        <v>0.373</v>
      </c>
      <c r="I357" s="30">
        <v>7.6</v>
      </c>
      <c r="J357" s="30">
        <v>0.23</v>
      </c>
      <c r="K357" s="30">
        <v>0</v>
      </c>
      <c r="L357" s="30">
        <v>0.69499999999999995</v>
      </c>
      <c r="M357" s="30">
        <v>5.0000000000000001E-3</v>
      </c>
      <c r="N357" s="30">
        <v>5.8000000000000003E-2</v>
      </c>
      <c r="O357" s="31" t="s">
        <v>3</v>
      </c>
      <c r="P357" s="30">
        <v>2.9499999999999998E-2</v>
      </c>
      <c r="Q357" s="30">
        <v>8.3000000000000004E-2</v>
      </c>
      <c r="R357" s="30">
        <v>98.048500000000004</v>
      </c>
      <c r="S357" s="67">
        <v>50.476742792212868</v>
      </c>
    </row>
    <row r="358" spans="1:19" ht="14.5" customHeight="1" x14ac:dyDescent="0.35">
      <c r="A358" s="46"/>
      <c r="B358" s="48" t="s">
        <v>860</v>
      </c>
      <c r="C358" s="145" t="s">
        <v>500</v>
      </c>
      <c r="D358" s="30">
        <v>41.405000000000001</v>
      </c>
      <c r="E358" s="30">
        <v>22.62</v>
      </c>
      <c r="F358" s="30">
        <v>14.26</v>
      </c>
      <c r="G358" s="30">
        <v>17.79</v>
      </c>
      <c r="H358" s="30">
        <v>0.34250000000000003</v>
      </c>
      <c r="I358" s="30">
        <v>3.5449999999999999</v>
      </c>
      <c r="J358" s="30">
        <v>0.12</v>
      </c>
      <c r="K358" s="30">
        <v>0</v>
      </c>
      <c r="L358" s="30">
        <v>0.32150000000000001</v>
      </c>
      <c r="M358" s="30">
        <v>0</v>
      </c>
      <c r="N358" s="30">
        <v>0.10299999999999999</v>
      </c>
      <c r="O358" s="31" t="s">
        <v>3</v>
      </c>
      <c r="P358" s="30">
        <v>1.9E-2</v>
      </c>
      <c r="Q358" s="30">
        <v>5.0999999999999997E-2</v>
      </c>
      <c r="R358" s="30">
        <v>100.577</v>
      </c>
      <c r="S358" s="67">
        <v>68.984766765638213</v>
      </c>
    </row>
    <row r="359" spans="1:19" ht="14.5" customHeight="1" x14ac:dyDescent="0.35">
      <c r="A359" s="46"/>
      <c r="B359" s="48" t="s">
        <v>861</v>
      </c>
      <c r="C359" s="145" t="s">
        <v>500</v>
      </c>
      <c r="D359" s="30">
        <v>41.106699999999996</v>
      </c>
      <c r="E359" s="30">
        <v>22.433299999999999</v>
      </c>
      <c r="F359" s="30">
        <v>14.3767</v>
      </c>
      <c r="G359" s="30">
        <v>17.23</v>
      </c>
      <c r="H359" s="30">
        <v>0.3543</v>
      </c>
      <c r="I359" s="30">
        <v>3.5767000000000002</v>
      </c>
      <c r="J359" s="30">
        <v>0.1</v>
      </c>
      <c r="K359" s="30">
        <v>0</v>
      </c>
      <c r="L359" s="30">
        <v>0.32569999999999999</v>
      </c>
      <c r="M359" s="30">
        <v>4.3E-3</v>
      </c>
      <c r="N359" s="30">
        <v>6.6699999999999995E-2</v>
      </c>
      <c r="O359" s="31" t="s">
        <v>3</v>
      </c>
      <c r="P359" s="30">
        <v>1.9699999999999999E-2</v>
      </c>
      <c r="Q359" s="30">
        <v>3.8300000000000001E-2</v>
      </c>
      <c r="R359" s="30">
        <v>99.632400000000004</v>
      </c>
      <c r="S359" s="67">
        <v>68.119573302653748</v>
      </c>
    </row>
    <row r="360" spans="1:19" ht="14.5" customHeight="1" x14ac:dyDescent="0.35">
      <c r="A360" s="46"/>
      <c r="B360" s="48" t="s">
        <v>862</v>
      </c>
      <c r="C360" s="145" t="s">
        <v>500</v>
      </c>
      <c r="D360" s="30">
        <v>40.54</v>
      </c>
      <c r="E360" s="30">
        <v>21.954999999999998</v>
      </c>
      <c r="F360" s="30">
        <v>15.805</v>
      </c>
      <c r="G360" s="30">
        <v>16.734999999999999</v>
      </c>
      <c r="H360" s="30">
        <v>0.33250000000000002</v>
      </c>
      <c r="I360" s="30">
        <v>3.27</v>
      </c>
      <c r="J360" s="30">
        <v>0.1</v>
      </c>
      <c r="K360" s="30">
        <v>0</v>
      </c>
      <c r="L360" s="30">
        <v>0.32650000000000001</v>
      </c>
      <c r="M360" s="30">
        <v>4.0000000000000001E-3</v>
      </c>
      <c r="N360" s="30">
        <v>0.18099999999999999</v>
      </c>
      <c r="O360" s="31" t="s">
        <v>3</v>
      </c>
      <c r="P360" s="30">
        <v>0</v>
      </c>
      <c r="Q360" s="30">
        <v>3.95E-2</v>
      </c>
      <c r="R360" s="30">
        <v>99.288499999999999</v>
      </c>
      <c r="S360" s="67">
        <v>65.371404727617957</v>
      </c>
    </row>
    <row r="361" spans="1:19" ht="14.5" customHeight="1" x14ac:dyDescent="0.35">
      <c r="A361" s="46"/>
      <c r="B361" s="48" t="s">
        <v>863</v>
      </c>
      <c r="C361" s="145" t="s">
        <v>500</v>
      </c>
      <c r="D361" s="30">
        <v>41.27</v>
      </c>
      <c r="E361" s="30">
        <v>22.18</v>
      </c>
      <c r="F361" s="30">
        <v>14.195</v>
      </c>
      <c r="G361" s="30">
        <v>17.315000000000001</v>
      </c>
      <c r="H361" s="30">
        <v>0.34949999999999998</v>
      </c>
      <c r="I361" s="30">
        <v>3.605</v>
      </c>
      <c r="J361" s="30">
        <v>0.09</v>
      </c>
      <c r="K361" s="30">
        <v>0</v>
      </c>
      <c r="L361" s="30">
        <v>0.30499999999999999</v>
      </c>
      <c r="M361" s="30">
        <v>0</v>
      </c>
      <c r="N361" s="30">
        <v>0.16250000000000001</v>
      </c>
      <c r="O361" s="31" t="s">
        <v>3</v>
      </c>
      <c r="P361" s="30">
        <v>0.02</v>
      </c>
      <c r="Q361" s="30">
        <v>2.8500000000000001E-2</v>
      </c>
      <c r="R361" s="30">
        <v>99.520499999999998</v>
      </c>
      <c r="S361" s="67">
        <v>68.501431262573874</v>
      </c>
    </row>
    <row r="362" spans="1:19" ht="14.5" customHeight="1" x14ac:dyDescent="0.35">
      <c r="A362" s="46"/>
      <c r="B362" s="48" t="s">
        <v>864</v>
      </c>
      <c r="C362" s="145" t="s">
        <v>500</v>
      </c>
      <c r="D362" s="30">
        <v>40.293300000000002</v>
      </c>
      <c r="E362" s="30">
        <v>21.406700000000001</v>
      </c>
      <c r="F362" s="30">
        <v>15.2667</v>
      </c>
      <c r="G362" s="30">
        <v>16.5533</v>
      </c>
      <c r="H362" s="30">
        <v>0.4047</v>
      </c>
      <c r="I362" s="30">
        <v>4.26</v>
      </c>
      <c r="J362" s="30">
        <v>0.12</v>
      </c>
      <c r="K362" s="30">
        <v>0</v>
      </c>
      <c r="L362" s="30">
        <v>0.30530000000000002</v>
      </c>
      <c r="M362" s="30">
        <v>8.0000000000000002E-3</v>
      </c>
      <c r="N362" s="30">
        <v>5.1999999999999998E-2</v>
      </c>
      <c r="O362" s="31" t="s">
        <v>3</v>
      </c>
      <c r="P362" s="30">
        <v>1.5299999999999999E-2</v>
      </c>
      <c r="Q362" s="30">
        <v>3.4299999999999997E-2</v>
      </c>
      <c r="R362" s="30">
        <v>98.7196</v>
      </c>
      <c r="S362" s="67">
        <v>65.906731770972186</v>
      </c>
    </row>
    <row r="363" spans="1:19" ht="14.5" customHeight="1" x14ac:dyDescent="0.35">
      <c r="A363" s="46"/>
      <c r="B363" s="48" t="s">
        <v>865</v>
      </c>
      <c r="C363" s="145" t="s">
        <v>659</v>
      </c>
      <c r="D363" s="30">
        <v>39.479999999999997</v>
      </c>
      <c r="E363" s="30">
        <v>11.67</v>
      </c>
      <c r="F363" s="30">
        <v>7.1550000000000002</v>
      </c>
      <c r="G363" s="30">
        <v>14.54</v>
      </c>
      <c r="H363" s="30">
        <v>0.443</v>
      </c>
      <c r="I363" s="30">
        <v>11.46</v>
      </c>
      <c r="J363" s="30">
        <v>1.7999999999999999E-2</v>
      </c>
      <c r="K363" s="30">
        <v>0</v>
      </c>
      <c r="L363" s="30">
        <v>0.13900000000000001</v>
      </c>
      <c r="M363" s="30">
        <v>7.4999999999999997E-3</v>
      </c>
      <c r="N363" s="30">
        <v>14.865</v>
      </c>
      <c r="O363" s="31" t="s">
        <v>3</v>
      </c>
      <c r="P363" s="30">
        <v>6.2E-2</v>
      </c>
      <c r="Q363" s="30">
        <v>0.1055</v>
      </c>
      <c r="R363" s="30">
        <v>99.944999999999993</v>
      </c>
      <c r="S363" s="67">
        <v>78.369342981916233</v>
      </c>
    </row>
    <row r="364" spans="1:19" ht="14.5" customHeight="1" x14ac:dyDescent="0.35">
      <c r="A364" s="46"/>
      <c r="B364" s="48" t="s">
        <v>866</v>
      </c>
      <c r="C364" s="145" t="s">
        <v>61</v>
      </c>
      <c r="D364" s="30">
        <v>41.523299999999999</v>
      </c>
      <c r="E364" s="30">
        <v>18.739999999999998</v>
      </c>
      <c r="F364" s="30">
        <v>7.0033000000000003</v>
      </c>
      <c r="G364" s="30">
        <v>19.6767</v>
      </c>
      <c r="H364" s="30">
        <v>0.32729999999999998</v>
      </c>
      <c r="I364" s="30">
        <v>5.68</v>
      </c>
      <c r="J364" s="30">
        <v>1.2999999999999999E-2</v>
      </c>
      <c r="K364" s="30">
        <v>5.0000000000000001E-3</v>
      </c>
      <c r="L364" s="30">
        <v>0.30030000000000001</v>
      </c>
      <c r="M364" s="30">
        <v>1.2E-2</v>
      </c>
      <c r="N364" s="30">
        <v>4.7933000000000003</v>
      </c>
      <c r="O364" s="31" t="s">
        <v>3</v>
      </c>
      <c r="P364" s="30">
        <v>0.06</v>
      </c>
      <c r="Q364" s="30">
        <v>3.1699999999999999E-2</v>
      </c>
      <c r="R364" s="30">
        <v>98.165899999999993</v>
      </c>
      <c r="S364" s="67">
        <v>83.358942010914092</v>
      </c>
    </row>
    <row r="365" spans="1:19" ht="14.5" customHeight="1" x14ac:dyDescent="0.35">
      <c r="A365" s="46"/>
      <c r="B365" s="48" t="s">
        <v>867</v>
      </c>
      <c r="C365" s="145" t="s">
        <v>61</v>
      </c>
      <c r="D365" s="30">
        <v>41.23</v>
      </c>
      <c r="E365" s="30">
        <v>17.745000000000001</v>
      </c>
      <c r="F365" s="30">
        <v>7.5149999999999997</v>
      </c>
      <c r="G365" s="30">
        <v>19.239999999999998</v>
      </c>
      <c r="H365" s="30">
        <v>0.38500000000000001</v>
      </c>
      <c r="I365" s="30">
        <v>6.2450000000000001</v>
      </c>
      <c r="J365" s="30">
        <v>1.2999999999999999E-2</v>
      </c>
      <c r="K365" s="30">
        <v>5.0000000000000001E-3</v>
      </c>
      <c r="L365" s="30">
        <v>0.1195</v>
      </c>
      <c r="M365" s="30">
        <v>1.2500000000000001E-2</v>
      </c>
      <c r="N365" s="30">
        <v>7.65</v>
      </c>
      <c r="O365" s="31" t="s">
        <v>3</v>
      </c>
      <c r="P365" s="30">
        <v>7.5499999999999998E-2</v>
      </c>
      <c r="Q365" s="30">
        <v>3.3000000000000002E-2</v>
      </c>
      <c r="R365" s="30">
        <v>100.2685</v>
      </c>
      <c r="S365" s="67">
        <v>82.029089478495308</v>
      </c>
    </row>
    <row r="366" spans="1:19" ht="14.5" customHeight="1" x14ac:dyDescent="0.35">
      <c r="A366" s="46"/>
      <c r="B366" s="48" t="s">
        <v>868</v>
      </c>
      <c r="C366" s="145" t="s">
        <v>61</v>
      </c>
      <c r="D366" s="30">
        <v>41.085000000000001</v>
      </c>
      <c r="E366" s="30">
        <v>17.114999999999998</v>
      </c>
      <c r="F366" s="30">
        <v>7.53</v>
      </c>
      <c r="G366" s="30">
        <v>18.940000000000001</v>
      </c>
      <c r="H366" s="30">
        <v>0.36799999999999999</v>
      </c>
      <c r="I366" s="30">
        <v>6.5449999999999999</v>
      </c>
      <c r="J366" s="30">
        <v>2.35E-2</v>
      </c>
      <c r="K366" s="30">
        <v>0</v>
      </c>
      <c r="L366" s="30">
        <v>0.17199999999999999</v>
      </c>
      <c r="M366" s="30">
        <v>0</v>
      </c>
      <c r="N366" s="30">
        <v>8.08</v>
      </c>
      <c r="O366" s="31" t="s">
        <v>3</v>
      </c>
      <c r="P366" s="30">
        <v>7.6499999999999999E-2</v>
      </c>
      <c r="Q366" s="30">
        <v>6.3500000000000001E-2</v>
      </c>
      <c r="R366" s="30">
        <v>99.998500000000007</v>
      </c>
      <c r="S366" s="67">
        <v>81.766546616050732</v>
      </c>
    </row>
    <row r="367" spans="1:19" ht="14.5" customHeight="1" x14ac:dyDescent="0.35">
      <c r="A367" s="46"/>
      <c r="B367" s="48" t="s">
        <v>869</v>
      </c>
      <c r="C367" s="145" t="s">
        <v>61</v>
      </c>
      <c r="D367" s="30">
        <v>39.979999999999997</v>
      </c>
      <c r="E367" s="30">
        <v>17.795000000000002</v>
      </c>
      <c r="F367" s="30">
        <v>7.48</v>
      </c>
      <c r="G367" s="30">
        <v>20.145</v>
      </c>
      <c r="H367" s="30">
        <v>0.39850000000000002</v>
      </c>
      <c r="I367" s="30">
        <v>6.02</v>
      </c>
      <c r="J367" s="30">
        <v>3.15E-2</v>
      </c>
      <c r="K367" s="30">
        <v>0</v>
      </c>
      <c r="L367" s="30">
        <v>0.23599999999999999</v>
      </c>
      <c r="M367" s="30">
        <v>5.4999999999999997E-3</v>
      </c>
      <c r="N367" s="30">
        <v>7.17</v>
      </c>
      <c r="O367" s="31" t="s">
        <v>3</v>
      </c>
      <c r="P367" s="30">
        <v>6.3500000000000001E-2</v>
      </c>
      <c r="Q367" s="30">
        <v>5.5500000000000001E-2</v>
      </c>
      <c r="R367" s="30">
        <v>99.380499999999998</v>
      </c>
      <c r="S367" s="67">
        <v>82.763422333577154</v>
      </c>
    </row>
    <row r="368" spans="1:19" ht="14.5" customHeight="1" x14ac:dyDescent="0.35">
      <c r="A368" s="46"/>
      <c r="B368" s="48" t="s">
        <v>870</v>
      </c>
      <c r="C368" s="145" t="s">
        <v>61</v>
      </c>
      <c r="D368" s="30">
        <v>40.715000000000003</v>
      </c>
      <c r="E368" s="30">
        <v>17.82</v>
      </c>
      <c r="F368" s="30">
        <v>7.54</v>
      </c>
      <c r="G368" s="30">
        <v>19.594999999999999</v>
      </c>
      <c r="H368" s="30">
        <v>0.3805</v>
      </c>
      <c r="I368" s="30">
        <v>6.0250000000000004</v>
      </c>
      <c r="J368" s="30">
        <v>2.35E-2</v>
      </c>
      <c r="K368" s="30">
        <v>0</v>
      </c>
      <c r="L368" s="30">
        <v>0.218</v>
      </c>
      <c r="M368" s="30">
        <v>0</v>
      </c>
      <c r="N368" s="30">
        <v>7.11</v>
      </c>
      <c r="O368" s="31" t="s">
        <v>3</v>
      </c>
      <c r="P368" s="30">
        <v>7.2999999999999995E-2</v>
      </c>
      <c r="Q368" s="30">
        <v>5.5500000000000001E-2</v>
      </c>
      <c r="R368" s="30">
        <v>99.555499999999995</v>
      </c>
      <c r="S368" s="67">
        <v>82.248591400881921</v>
      </c>
    </row>
    <row r="369" spans="1:19" ht="14.5" customHeight="1" x14ac:dyDescent="0.35">
      <c r="A369" s="46"/>
      <c r="B369" s="48" t="s">
        <v>871</v>
      </c>
      <c r="C369" s="145" t="s">
        <v>61</v>
      </c>
      <c r="D369" s="30">
        <v>40.99</v>
      </c>
      <c r="E369" s="30">
        <v>16.734999999999999</v>
      </c>
      <c r="F369" s="30">
        <v>7.39</v>
      </c>
      <c r="G369" s="30">
        <v>19.21</v>
      </c>
      <c r="H369" s="30">
        <v>0.36749999999999999</v>
      </c>
      <c r="I369" s="30">
        <v>6.1449999999999996</v>
      </c>
      <c r="J369" s="30">
        <v>2.9499999999999998E-2</v>
      </c>
      <c r="K369" s="30">
        <v>0</v>
      </c>
      <c r="L369" s="30">
        <v>0.1255</v>
      </c>
      <c r="M369" s="30">
        <v>0</v>
      </c>
      <c r="N369" s="30">
        <v>7.585</v>
      </c>
      <c r="O369" s="31" t="s">
        <v>3</v>
      </c>
      <c r="P369" s="30">
        <v>7.1999999999999995E-2</v>
      </c>
      <c r="Q369" s="30">
        <v>6.9500000000000006E-2</v>
      </c>
      <c r="R369" s="30">
        <v>98.718999999999994</v>
      </c>
      <c r="S369" s="67">
        <v>82.252255661389029</v>
      </c>
    </row>
    <row r="370" spans="1:19" ht="14.5" customHeight="1" x14ac:dyDescent="0.35">
      <c r="A370" s="46"/>
      <c r="B370" s="48" t="s">
        <v>872</v>
      </c>
      <c r="C370" s="145" t="s">
        <v>61</v>
      </c>
      <c r="D370" s="30">
        <v>41.164999999999999</v>
      </c>
      <c r="E370" s="30">
        <v>17.34</v>
      </c>
      <c r="F370" s="30">
        <v>7.4850000000000003</v>
      </c>
      <c r="G370" s="30">
        <v>19.635000000000002</v>
      </c>
      <c r="H370" s="30">
        <v>0.3765</v>
      </c>
      <c r="I370" s="30">
        <v>6.1349999999999998</v>
      </c>
      <c r="J370" s="30">
        <v>3.4500000000000003E-2</v>
      </c>
      <c r="K370" s="30">
        <v>0</v>
      </c>
      <c r="L370" s="30">
        <v>0.156</v>
      </c>
      <c r="M370" s="30">
        <v>1.2500000000000001E-2</v>
      </c>
      <c r="N370" s="30">
        <v>7.81</v>
      </c>
      <c r="O370" s="31" t="s">
        <v>3</v>
      </c>
      <c r="P370" s="30">
        <v>7.1999999999999995E-2</v>
      </c>
      <c r="Q370" s="30">
        <v>0.09</v>
      </c>
      <c r="R370" s="30">
        <v>100.3115</v>
      </c>
      <c r="S370" s="67">
        <v>82.384843907329397</v>
      </c>
    </row>
    <row r="371" spans="1:19" ht="14.5" customHeight="1" x14ac:dyDescent="0.35">
      <c r="A371" s="46"/>
      <c r="B371" s="48" t="s">
        <v>873</v>
      </c>
      <c r="C371" s="145" t="s">
        <v>61</v>
      </c>
      <c r="D371" s="30">
        <v>41.685000000000002</v>
      </c>
      <c r="E371" s="30">
        <v>17.7</v>
      </c>
      <c r="F371" s="30">
        <v>7.4050000000000002</v>
      </c>
      <c r="G371" s="30">
        <v>19.715</v>
      </c>
      <c r="H371" s="30">
        <v>0.36599999999999999</v>
      </c>
      <c r="I371" s="30">
        <v>6</v>
      </c>
      <c r="J371" s="30">
        <v>3.4500000000000003E-2</v>
      </c>
      <c r="K371" s="30">
        <v>0</v>
      </c>
      <c r="L371" s="30">
        <v>0.25</v>
      </c>
      <c r="M371" s="30">
        <v>1.55E-2</v>
      </c>
      <c r="N371" s="30">
        <v>7.4550000000000001</v>
      </c>
      <c r="O371" s="31" t="s">
        <v>3</v>
      </c>
      <c r="P371" s="30">
        <v>7.2999999999999995E-2</v>
      </c>
      <c r="Q371" s="30">
        <v>7.8E-2</v>
      </c>
      <c r="R371" s="30">
        <v>100.777</v>
      </c>
      <c r="S371" s="67">
        <v>82.598763779055787</v>
      </c>
    </row>
    <row r="372" spans="1:19" ht="14.5" customHeight="1" x14ac:dyDescent="0.35">
      <c r="A372" s="46"/>
      <c r="B372" s="48" t="s">
        <v>874</v>
      </c>
      <c r="C372" s="145" t="s">
        <v>61</v>
      </c>
      <c r="D372" s="30">
        <v>41.335000000000001</v>
      </c>
      <c r="E372" s="30">
        <v>17.600000000000001</v>
      </c>
      <c r="F372" s="30">
        <v>7.56</v>
      </c>
      <c r="G372" s="30">
        <v>19.71</v>
      </c>
      <c r="H372" s="30">
        <v>0.375</v>
      </c>
      <c r="I372" s="30">
        <v>6.2050000000000001</v>
      </c>
      <c r="J372" s="30">
        <v>3.5499999999999997E-2</v>
      </c>
      <c r="K372" s="30">
        <v>0</v>
      </c>
      <c r="L372" s="30">
        <v>0.17849999999999999</v>
      </c>
      <c r="M372" s="30">
        <v>8.9999999999999993E-3</v>
      </c>
      <c r="N372" s="30">
        <v>7.5149999999999997</v>
      </c>
      <c r="O372" s="31" t="s">
        <v>3</v>
      </c>
      <c r="P372" s="30">
        <v>7.1499999999999994E-2</v>
      </c>
      <c r="Q372" s="30">
        <v>3.7999999999999999E-2</v>
      </c>
      <c r="R372" s="30">
        <v>100.63249999999999</v>
      </c>
      <c r="S372" s="67">
        <v>82.295303171751556</v>
      </c>
    </row>
    <row r="373" spans="1:19" ht="14.5" customHeight="1" x14ac:dyDescent="0.35">
      <c r="A373" s="46"/>
      <c r="B373" s="48" t="s">
        <v>875</v>
      </c>
      <c r="C373" s="145" t="s">
        <v>61</v>
      </c>
      <c r="D373" s="30">
        <v>40.564999999999998</v>
      </c>
      <c r="E373" s="30">
        <v>17.195</v>
      </c>
      <c r="F373" s="30">
        <v>7.3</v>
      </c>
      <c r="G373" s="30">
        <v>19.16</v>
      </c>
      <c r="H373" s="30">
        <v>0.36449999999999999</v>
      </c>
      <c r="I373" s="30">
        <v>5.96</v>
      </c>
      <c r="J373" s="30">
        <v>1.9E-2</v>
      </c>
      <c r="K373" s="30">
        <v>0</v>
      </c>
      <c r="L373" s="30">
        <v>0.2165</v>
      </c>
      <c r="M373" s="30">
        <v>1.2E-2</v>
      </c>
      <c r="N373" s="30">
        <v>6.875</v>
      </c>
      <c r="O373" s="31" t="s">
        <v>3</v>
      </c>
      <c r="P373" s="30">
        <v>6.6000000000000003E-2</v>
      </c>
      <c r="Q373" s="30">
        <v>5.0999999999999997E-2</v>
      </c>
      <c r="R373" s="30">
        <v>97.784000000000006</v>
      </c>
      <c r="S373" s="67">
        <v>82.39264655537707</v>
      </c>
    </row>
    <row r="374" spans="1:19" ht="14.5" customHeight="1" x14ac:dyDescent="0.35">
      <c r="A374" s="46"/>
      <c r="B374" s="48" t="s">
        <v>876</v>
      </c>
      <c r="C374" s="145" t="s">
        <v>61</v>
      </c>
      <c r="D374" s="30">
        <v>40.25</v>
      </c>
      <c r="E374" s="30">
        <v>15.994999999999999</v>
      </c>
      <c r="F374" s="30">
        <v>7.52</v>
      </c>
      <c r="G374" s="30">
        <v>19.29</v>
      </c>
      <c r="H374" s="30">
        <v>0.36799999999999999</v>
      </c>
      <c r="I374" s="30">
        <v>6.2249999999999996</v>
      </c>
      <c r="J374" s="30">
        <v>2.5499999999999998E-2</v>
      </c>
      <c r="K374" s="30">
        <v>0</v>
      </c>
      <c r="L374" s="30">
        <v>0.16300000000000001</v>
      </c>
      <c r="M374" s="30">
        <v>1.2999999999999999E-2</v>
      </c>
      <c r="N374" s="30">
        <v>8.19</v>
      </c>
      <c r="O374" s="31" t="s">
        <v>3</v>
      </c>
      <c r="P374" s="30">
        <v>6.9000000000000006E-2</v>
      </c>
      <c r="Q374" s="30">
        <v>7.5999999999999998E-2</v>
      </c>
      <c r="R374" s="30">
        <v>98.1845</v>
      </c>
      <c r="S374" s="67">
        <v>82.057526675616515</v>
      </c>
    </row>
    <row r="375" spans="1:19" ht="14.5" customHeight="1" x14ac:dyDescent="0.35">
      <c r="A375" s="46"/>
      <c r="B375" s="48" t="s">
        <v>877</v>
      </c>
      <c r="C375" s="145" t="s">
        <v>61</v>
      </c>
      <c r="D375" s="30">
        <v>40.265000000000001</v>
      </c>
      <c r="E375" s="30">
        <v>16.574999999999999</v>
      </c>
      <c r="F375" s="30">
        <v>7.1950000000000003</v>
      </c>
      <c r="G375" s="30">
        <v>19.39</v>
      </c>
      <c r="H375" s="30">
        <v>0.38300000000000001</v>
      </c>
      <c r="I375" s="30">
        <v>5.875</v>
      </c>
      <c r="J375" s="30">
        <v>3.4500000000000003E-2</v>
      </c>
      <c r="K375" s="30">
        <v>0</v>
      </c>
      <c r="L375" s="30">
        <v>0.25</v>
      </c>
      <c r="M375" s="30">
        <v>8.0000000000000002E-3</v>
      </c>
      <c r="N375" s="30">
        <v>6.8849999999999998</v>
      </c>
      <c r="O375" s="31" t="s">
        <v>3</v>
      </c>
      <c r="P375" s="30">
        <v>5.8500000000000003E-2</v>
      </c>
      <c r="Q375" s="30">
        <v>7.4499999999999997E-2</v>
      </c>
      <c r="R375" s="30">
        <v>96.993499999999997</v>
      </c>
      <c r="S375" s="67">
        <v>82.772661648238696</v>
      </c>
    </row>
    <row r="376" spans="1:19" ht="14.5" customHeight="1" x14ac:dyDescent="0.35">
      <c r="A376" s="46"/>
      <c r="B376" s="48" t="s">
        <v>878</v>
      </c>
      <c r="C376" s="145" t="s">
        <v>61</v>
      </c>
      <c r="D376" s="30">
        <v>39.875</v>
      </c>
      <c r="E376" s="30">
        <v>15.89</v>
      </c>
      <c r="F376" s="30">
        <v>7.2549999999999999</v>
      </c>
      <c r="G376" s="30">
        <v>19.254999999999999</v>
      </c>
      <c r="H376" s="30">
        <v>0.36249999999999999</v>
      </c>
      <c r="I376" s="30">
        <v>6.3449999999999998</v>
      </c>
      <c r="J376" s="30">
        <v>1.9E-2</v>
      </c>
      <c r="K376" s="30">
        <v>0</v>
      </c>
      <c r="L376" s="30">
        <v>9.6500000000000002E-2</v>
      </c>
      <c r="M376" s="30">
        <v>1.15E-2</v>
      </c>
      <c r="N376" s="30">
        <v>8.1999999999999993</v>
      </c>
      <c r="O376" s="31" t="s">
        <v>3</v>
      </c>
      <c r="P376" s="30">
        <v>6.3E-2</v>
      </c>
      <c r="Q376" s="30">
        <v>0.06</v>
      </c>
      <c r="R376" s="30">
        <v>97.432500000000005</v>
      </c>
      <c r="S376" s="67">
        <v>82.553521776210943</v>
      </c>
    </row>
    <row r="377" spans="1:19" ht="14.5" customHeight="1" x14ac:dyDescent="0.35">
      <c r="A377" s="46"/>
      <c r="B377" s="48" t="s">
        <v>879</v>
      </c>
      <c r="C377" s="145" t="s">
        <v>61</v>
      </c>
      <c r="D377" s="30">
        <v>40.97</v>
      </c>
      <c r="E377" s="30">
        <v>17.164999999999999</v>
      </c>
      <c r="F377" s="30">
        <v>7.49</v>
      </c>
      <c r="G377" s="30">
        <v>19.145</v>
      </c>
      <c r="H377" s="30">
        <v>0.3735</v>
      </c>
      <c r="I377" s="30">
        <v>6.0549999999999997</v>
      </c>
      <c r="J377" s="30">
        <v>2.4500000000000001E-2</v>
      </c>
      <c r="K377" s="30">
        <v>8.5000000000000006E-3</v>
      </c>
      <c r="L377" s="30">
        <v>0.223</v>
      </c>
      <c r="M377" s="30">
        <v>7.0000000000000001E-3</v>
      </c>
      <c r="N377" s="30">
        <v>7.59</v>
      </c>
      <c r="O377" s="31" t="s">
        <v>3</v>
      </c>
      <c r="P377" s="30">
        <v>0.06</v>
      </c>
      <c r="Q377" s="30">
        <v>5.8500000000000003E-2</v>
      </c>
      <c r="R377" s="30">
        <v>99.17</v>
      </c>
      <c r="S377" s="67">
        <v>82.005230964723836</v>
      </c>
    </row>
    <row r="378" spans="1:19" ht="14.5" customHeight="1" x14ac:dyDescent="0.35">
      <c r="A378" s="50"/>
      <c r="B378" s="79" t="s">
        <v>880</v>
      </c>
      <c r="C378" s="146" t="s">
        <v>500</v>
      </c>
      <c r="D378" s="10">
        <v>40.225000000000001</v>
      </c>
      <c r="E378" s="10">
        <v>21.975000000000001</v>
      </c>
      <c r="F378" s="10">
        <v>17.375</v>
      </c>
      <c r="G378" s="10">
        <v>10.835000000000001</v>
      </c>
      <c r="H378" s="10">
        <v>0.33</v>
      </c>
      <c r="I378" s="10">
        <v>9.0350000000000001</v>
      </c>
      <c r="J378" s="10">
        <v>0.33</v>
      </c>
      <c r="K378" s="10">
        <v>0</v>
      </c>
      <c r="L378" s="10">
        <v>0.65149999999999997</v>
      </c>
      <c r="M378" s="10">
        <v>3.5000000000000001E-3</v>
      </c>
      <c r="N378" s="10">
        <v>3.5000000000000003E-2</v>
      </c>
      <c r="O378" s="11" t="s">
        <v>3</v>
      </c>
      <c r="P378" s="10">
        <v>3.3000000000000002E-2</v>
      </c>
      <c r="Q378" s="10">
        <v>0.19500000000000001</v>
      </c>
      <c r="R378" s="10">
        <v>101.023</v>
      </c>
      <c r="S378" s="68">
        <v>52.646982693836122</v>
      </c>
    </row>
    <row r="379" spans="1:19" ht="14.5" customHeight="1" x14ac:dyDescent="0.35">
      <c r="A379" s="46" t="s">
        <v>488</v>
      </c>
      <c r="B379" s="63" t="s">
        <v>881</v>
      </c>
      <c r="C379" s="142" t="s">
        <v>1727</v>
      </c>
      <c r="D379" s="31" t="s">
        <v>3</v>
      </c>
      <c r="E379" s="31" t="s">
        <v>3</v>
      </c>
      <c r="F379" s="31" t="s">
        <v>3</v>
      </c>
      <c r="G379" s="31" t="s">
        <v>3</v>
      </c>
      <c r="H379" s="31" t="s">
        <v>3</v>
      </c>
      <c r="I379" s="31" t="s">
        <v>3</v>
      </c>
      <c r="J379" s="31" t="s">
        <v>3</v>
      </c>
      <c r="K379" s="31" t="s">
        <v>3</v>
      </c>
      <c r="L379" s="31" t="s">
        <v>3</v>
      </c>
      <c r="M379" s="31" t="s">
        <v>3</v>
      </c>
      <c r="N379" s="31" t="s">
        <v>3</v>
      </c>
      <c r="O379" s="31" t="s">
        <v>3</v>
      </c>
      <c r="P379" s="31" t="s">
        <v>3</v>
      </c>
      <c r="Q379" s="31" t="s">
        <v>3</v>
      </c>
      <c r="R379" s="31" t="s">
        <v>3</v>
      </c>
      <c r="S379" s="80" t="s">
        <v>3</v>
      </c>
    </row>
    <row r="380" spans="1:19" ht="14.5" customHeight="1" x14ac:dyDescent="0.35">
      <c r="A380" s="46"/>
      <c r="B380" s="63" t="s">
        <v>882</v>
      </c>
      <c r="C380" s="142" t="s">
        <v>1727</v>
      </c>
      <c r="D380" s="31" t="s">
        <v>3</v>
      </c>
      <c r="E380" s="31" t="s">
        <v>3</v>
      </c>
      <c r="F380" s="31" t="s">
        <v>3</v>
      </c>
      <c r="G380" s="31" t="s">
        <v>3</v>
      </c>
      <c r="H380" s="31" t="s">
        <v>3</v>
      </c>
      <c r="I380" s="31" t="s">
        <v>3</v>
      </c>
      <c r="J380" s="31" t="s">
        <v>3</v>
      </c>
      <c r="K380" s="31" t="s">
        <v>3</v>
      </c>
      <c r="L380" s="31" t="s">
        <v>3</v>
      </c>
      <c r="M380" s="31" t="s">
        <v>3</v>
      </c>
      <c r="N380" s="31" t="s">
        <v>3</v>
      </c>
      <c r="O380" s="31" t="s">
        <v>3</v>
      </c>
      <c r="P380" s="31" t="s">
        <v>3</v>
      </c>
      <c r="Q380" s="31" t="s">
        <v>3</v>
      </c>
      <c r="R380" s="31" t="s">
        <v>3</v>
      </c>
      <c r="S380" s="80" t="s">
        <v>3</v>
      </c>
    </row>
    <row r="381" spans="1:19" ht="14.5" customHeight="1" x14ac:dyDescent="0.35">
      <c r="A381" s="46"/>
      <c r="B381" s="63" t="s">
        <v>883</v>
      </c>
      <c r="C381" s="142" t="s">
        <v>1727</v>
      </c>
      <c r="D381" s="31" t="s">
        <v>3</v>
      </c>
      <c r="E381" s="31" t="s">
        <v>3</v>
      </c>
      <c r="F381" s="31" t="s">
        <v>3</v>
      </c>
      <c r="G381" s="31" t="s">
        <v>3</v>
      </c>
      <c r="H381" s="31" t="s">
        <v>3</v>
      </c>
      <c r="I381" s="31" t="s">
        <v>3</v>
      </c>
      <c r="J381" s="31" t="s">
        <v>3</v>
      </c>
      <c r="K381" s="31" t="s">
        <v>3</v>
      </c>
      <c r="L381" s="31" t="s">
        <v>3</v>
      </c>
      <c r="M381" s="31" t="s">
        <v>3</v>
      </c>
      <c r="N381" s="31" t="s">
        <v>3</v>
      </c>
      <c r="O381" s="31" t="s">
        <v>3</v>
      </c>
      <c r="P381" s="31" t="s">
        <v>3</v>
      </c>
      <c r="Q381" s="31" t="s">
        <v>3</v>
      </c>
      <c r="R381" s="31" t="s">
        <v>3</v>
      </c>
      <c r="S381" s="80" t="s">
        <v>3</v>
      </c>
    </row>
    <row r="382" spans="1:19" ht="14.5" customHeight="1" x14ac:dyDescent="0.35">
      <c r="A382" s="46"/>
      <c r="B382" s="63" t="s">
        <v>884</v>
      </c>
      <c r="C382" s="142" t="s">
        <v>1727</v>
      </c>
      <c r="D382" s="31" t="s">
        <v>3</v>
      </c>
      <c r="E382" s="31" t="s">
        <v>3</v>
      </c>
      <c r="F382" s="31" t="s">
        <v>3</v>
      </c>
      <c r="G382" s="31" t="s">
        <v>3</v>
      </c>
      <c r="H382" s="31" t="s">
        <v>3</v>
      </c>
      <c r="I382" s="31" t="s">
        <v>3</v>
      </c>
      <c r="J382" s="31" t="s">
        <v>3</v>
      </c>
      <c r="K382" s="31" t="s">
        <v>3</v>
      </c>
      <c r="L382" s="31" t="s">
        <v>3</v>
      </c>
      <c r="M382" s="31" t="s">
        <v>3</v>
      </c>
      <c r="N382" s="31" t="s">
        <v>3</v>
      </c>
      <c r="O382" s="31" t="s">
        <v>3</v>
      </c>
      <c r="P382" s="31" t="s">
        <v>3</v>
      </c>
      <c r="Q382" s="31" t="s">
        <v>3</v>
      </c>
      <c r="R382" s="31" t="s">
        <v>3</v>
      </c>
      <c r="S382" s="80" t="s">
        <v>3</v>
      </c>
    </row>
    <row r="383" spans="1:19" ht="14.5" customHeight="1" x14ac:dyDescent="0.35">
      <c r="A383" s="46"/>
      <c r="B383" s="63" t="s">
        <v>885</v>
      </c>
      <c r="C383" s="142" t="s">
        <v>1727</v>
      </c>
      <c r="D383" s="31" t="s">
        <v>3</v>
      </c>
      <c r="E383" s="31" t="s">
        <v>3</v>
      </c>
      <c r="F383" s="31" t="s">
        <v>3</v>
      </c>
      <c r="G383" s="31" t="s">
        <v>3</v>
      </c>
      <c r="H383" s="31" t="s">
        <v>3</v>
      </c>
      <c r="I383" s="31" t="s">
        <v>3</v>
      </c>
      <c r="J383" s="31" t="s">
        <v>3</v>
      </c>
      <c r="K383" s="31" t="s">
        <v>3</v>
      </c>
      <c r="L383" s="31" t="s">
        <v>3</v>
      </c>
      <c r="M383" s="31" t="s">
        <v>3</v>
      </c>
      <c r="N383" s="31" t="s">
        <v>3</v>
      </c>
      <c r="O383" s="31" t="s">
        <v>3</v>
      </c>
      <c r="P383" s="31" t="s">
        <v>3</v>
      </c>
      <c r="Q383" s="31" t="s">
        <v>3</v>
      </c>
      <c r="R383" s="31" t="s">
        <v>3</v>
      </c>
      <c r="S383" s="80" t="s">
        <v>3</v>
      </c>
    </row>
    <row r="384" spans="1:19" ht="14.5" customHeight="1" x14ac:dyDescent="0.35">
      <c r="A384" s="46"/>
      <c r="B384" s="63" t="s">
        <v>886</v>
      </c>
      <c r="C384" s="142" t="s">
        <v>1727</v>
      </c>
      <c r="D384" s="31" t="s">
        <v>3</v>
      </c>
      <c r="E384" s="31" t="s">
        <v>3</v>
      </c>
      <c r="F384" s="31" t="s">
        <v>3</v>
      </c>
      <c r="G384" s="31" t="s">
        <v>3</v>
      </c>
      <c r="H384" s="31" t="s">
        <v>3</v>
      </c>
      <c r="I384" s="31" t="s">
        <v>3</v>
      </c>
      <c r="J384" s="31" t="s">
        <v>3</v>
      </c>
      <c r="K384" s="31" t="s">
        <v>3</v>
      </c>
      <c r="L384" s="31" t="s">
        <v>3</v>
      </c>
      <c r="M384" s="31" t="s">
        <v>3</v>
      </c>
      <c r="N384" s="31" t="s">
        <v>3</v>
      </c>
      <c r="O384" s="31" t="s">
        <v>3</v>
      </c>
      <c r="P384" s="31" t="s">
        <v>3</v>
      </c>
      <c r="Q384" s="31" t="s">
        <v>3</v>
      </c>
      <c r="R384" s="31" t="s">
        <v>3</v>
      </c>
      <c r="S384" s="80" t="s">
        <v>3</v>
      </c>
    </row>
    <row r="385" spans="1:19" ht="14.5" customHeight="1" x14ac:dyDescent="0.35">
      <c r="A385" s="46"/>
      <c r="B385" s="63" t="s">
        <v>887</v>
      </c>
      <c r="C385" s="142" t="s">
        <v>1727</v>
      </c>
      <c r="D385" s="31" t="s">
        <v>3</v>
      </c>
      <c r="E385" s="31" t="s">
        <v>3</v>
      </c>
      <c r="F385" s="31" t="s">
        <v>3</v>
      </c>
      <c r="G385" s="31" t="s">
        <v>3</v>
      </c>
      <c r="H385" s="31" t="s">
        <v>3</v>
      </c>
      <c r="I385" s="31" t="s">
        <v>3</v>
      </c>
      <c r="J385" s="31" t="s">
        <v>3</v>
      </c>
      <c r="K385" s="31" t="s">
        <v>3</v>
      </c>
      <c r="L385" s="31" t="s">
        <v>3</v>
      </c>
      <c r="M385" s="31" t="s">
        <v>3</v>
      </c>
      <c r="N385" s="31" t="s">
        <v>3</v>
      </c>
      <c r="O385" s="31" t="s">
        <v>3</v>
      </c>
      <c r="P385" s="31" t="s">
        <v>3</v>
      </c>
      <c r="Q385" s="31" t="s">
        <v>3</v>
      </c>
      <c r="R385" s="31" t="s">
        <v>3</v>
      </c>
      <c r="S385" s="80" t="s">
        <v>3</v>
      </c>
    </row>
    <row r="386" spans="1:19" ht="14.5" customHeight="1" x14ac:dyDescent="0.35">
      <c r="A386" s="46"/>
      <c r="B386" s="63" t="s">
        <v>888</v>
      </c>
      <c r="C386" s="142" t="s">
        <v>1727</v>
      </c>
      <c r="D386" s="31" t="s">
        <v>3</v>
      </c>
      <c r="E386" s="31" t="s">
        <v>3</v>
      </c>
      <c r="F386" s="31" t="s">
        <v>3</v>
      </c>
      <c r="G386" s="31" t="s">
        <v>3</v>
      </c>
      <c r="H386" s="31" t="s">
        <v>3</v>
      </c>
      <c r="I386" s="31" t="s">
        <v>3</v>
      </c>
      <c r="J386" s="31" t="s">
        <v>3</v>
      </c>
      <c r="K386" s="31" t="s">
        <v>3</v>
      </c>
      <c r="L386" s="31" t="s">
        <v>3</v>
      </c>
      <c r="M386" s="31" t="s">
        <v>3</v>
      </c>
      <c r="N386" s="31" t="s">
        <v>3</v>
      </c>
      <c r="O386" s="31" t="s">
        <v>3</v>
      </c>
      <c r="P386" s="31" t="s">
        <v>3</v>
      </c>
      <c r="Q386" s="31" t="s">
        <v>3</v>
      </c>
      <c r="R386" s="31" t="s">
        <v>3</v>
      </c>
      <c r="S386" s="80" t="s">
        <v>3</v>
      </c>
    </row>
    <row r="387" spans="1:19" ht="14.5" customHeight="1" x14ac:dyDescent="0.35">
      <c r="A387" s="46"/>
      <c r="B387" s="48" t="s">
        <v>889</v>
      </c>
      <c r="C387" s="145" t="s">
        <v>9</v>
      </c>
      <c r="D387" s="30">
        <v>41.3</v>
      </c>
      <c r="E387" s="30">
        <v>16.2</v>
      </c>
      <c r="F387" s="30">
        <v>6.57</v>
      </c>
      <c r="G387" s="30">
        <v>20.9</v>
      </c>
      <c r="H387" s="30">
        <v>0.27</v>
      </c>
      <c r="I387" s="30">
        <v>4.42</v>
      </c>
      <c r="J387" s="30">
        <v>0.03</v>
      </c>
      <c r="K387" s="31" t="s">
        <v>3</v>
      </c>
      <c r="L387" s="30">
        <v>0.08</v>
      </c>
      <c r="M387" s="31" t="s">
        <v>3</v>
      </c>
      <c r="N387" s="30">
        <v>8.69</v>
      </c>
      <c r="O387" s="31" t="s">
        <v>3</v>
      </c>
      <c r="P387" s="31" t="s">
        <v>3</v>
      </c>
      <c r="Q387" s="31" t="s">
        <v>3</v>
      </c>
      <c r="R387" s="30">
        <v>98.46</v>
      </c>
      <c r="S387" s="67">
        <v>85.011005210491632</v>
      </c>
    </row>
    <row r="388" spans="1:19" ht="14.5" customHeight="1" x14ac:dyDescent="0.35">
      <c r="A388" s="50"/>
      <c r="B388" s="79" t="s">
        <v>890</v>
      </c>
      <c r="C388" s="146" t="s">
        <v>9</v>
      </c>
      <c r="D388" s="10">
        <v>40.799999999999997</v>
      </c>
      <c r="E388" s="10">
        <v>13.9</v>
      </c>
      <c r="F388" s="10">
        <v>6.68</v>
      </c>
      <c r="G388" s="10">
        <v>19.2</v>
      </c>
      <c r="H388" s="10">
        <v>0.3</v>
      </c>
      <c r="I388" s="10">
        <v>5.93</v>
      </c>
      <c r="J388" s="10">
        <v>0.03</v>
      </c>
      <c r="K388" s="11" t="s">
        <v>3</v>
      </c>
      <c r="L388" s="10">
        <v>0.18</v>
      </c>
      <c r="M388" s="11" t="s">
        <v>3</v>
      </c>
      <c r="N388" s="10">
        <v>11.4</v>
      </c>
      <c r="O388" s="11" t="s">
        <v>3</v>
      </c>
      <c r="P388" s="11" t="s">
        <v>3</v>
      </c>
      <c r="Q388" s="11" t="s">
        <v>3</v>
      </c>
      <c r="R388" s="10">
        <v>98.42</v>
      </c>
      <c r="S388" s="68">
        <v>83.671979057744039</v>
      </c>
    </row>
  </sheetData>
  <mergeCells count="1"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E7EF-3731-486B-9D03-C28BA1344D41}">
  <dimension ref="A1:T164"/>
  <sheetViews>
    <sheetView workbookViewId="0">
      <selection activeCell="C1" sqref="C1"/>
    </sheetView>
  </sheetViews>
  <sheetFormatPr defaultRowHeight="14.5" customHeight="1" x14ac:dyDescent="0.35"/>
  <cols>
    <col min="1" max="1" width="24.90625" customWidth="1"/>
    <col min="2" max="2" width="11.453125" bestFit="1" customWidth="1"/>
    <col min="3" max="3" width="11" style="147" bestFit="1" customWidth="1"/>
  </cols>
  <sheetData>
    <row r="1" spans="1:20" ht="14.5" customHeight="1" x14ac:dyDescent="0.35">
      <c r="A1" s="13" t="s">
        <v>53</v>
      </c>
      <c r="B1" s="91" t="s">
        <v>35</v>
      </c>
      <c r="C1" s="45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5" t="s">
        <v>45</v>
      </c>
      <c r="M1" s="15" t="s">
        <v>46</v>
      </c>
      <c r="N1" s="15" t="s">
        <v>47</v>
      </c>
      <c r="O1" s="15" t="s">
        <v>48</v>
      </c>
      <c r="P1" s="15" t="s">
        <v>49</v>
      </c>
      <c r="Q1" s="15" t="s">
        <v>50</v>
      </c>
      <c r="R1" s="15" t="s">
        <v>51</v>
      </c>
      <c r="S1" s="14" t="s">
        <v>52</v>
      </c>
      <c r="T1" s="69" t="s">
        <v>891</v>
      </c>
    </row>
    <row r="2" spans="1:20" ht="14.5" customHeight="1" x14ac:dyDescent="0.35">
      <c r="A2" s="124" t="s">
        <v>54</v>
      </c>
      <c r="B2" s="78" t="s">
        <v>892</v>
      </c>
      <c r="C2" s="144" t="s">
        <v>500</v>
      </c>
      <c r="D2" s="21">
        <v>54.162500000000001</v>
      </c>
      <c r="E2" s="21">
        <v>7.9264999999999999</v>
      </c>
      <c r="F2" s="21">
        <v>5.7359999999999998</v>
      </c>
      <c r="G2" s="21">
        <v>10.436500000000001</v>
      </c>
      <c r="H2" s="21" t="s">
        <v>6</v>
      </c>
      <c r="I2" s="21">
        <v>16.658999999999999</v>
      </c>
      <c r="J2" s="21">
        <v>3.5165000000000002</v>
      </c>
      <c r="K2" s="21">
        <v>0.374</v>
      </c>
      <c r="L2" s="21">
        <v>0.34449999999999997</v>
      </c>
      <c r="M2" s="20" t="s">
        <v>3</v>
      </c>
      <c r="N2" s="21">
        <v>5.9499999999999997E-2</v>
      </c>
      <c r="O2" s="20" t="s">
        <v>3</v>
      </c>
      <c r="P2" s="20" t="s">
        <v>3</v>
      </c>
      <c r="Q2" s="20" t="s">
        <v>3</v>
      </c>
      <c r="R2" s="21">
        <v>99.265000000000001</v>
      </c>
      <c r="S2" s="83">
        <v>76.436768208339998</v>
      </c>
      <c r="T2" s="84">
        <v>0.5010359321054364</v>
      </c>
    </row>
    <row r="3" spans="1:20" ht="14.5" customHeight="1" x14ac:dyDescent="0.35">
      <c r="A3" s="123"/>
      <c r="B3" s="48" t="s">
        <v>893</v>
      </c>
      <c r="C3" s="145" t="s">
        <v>500</v>
      </c>
      <c r="D3" s="30">
        <v>54.2057</v>
      </c>
      <c r="E3" s="30">
        <v>7.8860000000000001</v>
      </c>
      <c r="F3" s="30">
        <v>6.04</v>
      </c>
      <c r="G3" s="30">
        <v>10.502700000000001</v>
      </c>
      <c r="H3" s="30">
        <v>8.4699999999999998E-2</v>
      </c>
      <c r="I3" s="30">
        <v>16.475000000000001</v>
      </c>
      <c r="J3" s="30">
        <v>3.52</v>
      </c>
      <c r="K3" s="30">
        <v>0.43070000000000003</v>
      </c>
      <c r="L3" s="30">
        <v>0.29430000000000001</v>
      </c>
      <c r="M3" s="31" t="s">
        <v>3</v>
      </c>
      <c r="N3" s="30">
        <v>6.6000000000000003E-2</v>
      </c>
      <c r="O3" s="31" t="s">
        <v>3</v>
      </c>
      <c r="P3" s="31" t="s">
        <v>3</v>
      </c>
      <c r="Q3" s="31" t="s">
        <v>3</v>
      </c>
      <c r="R3" s="30">
        <v>99.505099999999999</v>
      </c>
      <c r="S3" s="82">
        <v>75.610777498949318</v>
      </c>
      <c r="T3" s="49">
        <v>0.55830369050606776</v>
      </c>
    </row>
    <row r="4" spans="1:20" ht="14.5" customHeight="1" x14ac:dyDescent="0.35">
      <c r="A4" s="46"/>
      <c r="B4" s="48" t="s">
        <v>894</v>
      </c>
      <c r="C4" s="145" t="s">
        <v>500</v>
      </c>
      <c r="D4" s="30">
        <v>54.755299999999998</v>
      </c>
      <c r="E4" s="30">
        <v>6.9729999999999999</v>
      </c>
      <c r="F4" s="30">
        <v>5.4107000000000003</v>
      </c>
      <c r="G4" s="30">
        <v>11.682700000000001</v>
      </c>
      <c r="H4" s="30">
        <v>0.113</v>
      </c>
      <c r="I4" s="30">
        <v>15.839700000000001</v>
      </c>
      <c r="J4" s="30">
        <v>3.6932999999999998</v>
      </c>
      <c r="K4" s="30">
        <v>0.72870000000000001</v>
      </c>
      <c r="L4" s="30">
        <v>0.3473</v>
      </c>
      <c r="M4" s="31" t="s">
        <v>3</v>
      </c>
      <c r="N4" s="30">
        <v>8.4699999999999998E-2</v>
      </c>
      <c r="O4" s="31" t="s">
        <v>3</v>
      </c>
      <c r="P4" s="31" t="s">
        <v>3</v>
      </c>
      <c r="Q4" s="31" t="s">
        <v>3</v>
      </c>
      <c r="R4" s="30">
        <v>99.628399999999999</v>
      </c>
      <c r="S4" s="82">
        <v>79.379587770978475</v>
      </c>
      <c r="T4" s="49">
        <v>0.8082654994460533</v>
      </c>
    </row>
    <row r="5" spans="1:20" ht="14.5" customHeight="1" x14ac:dyDescent="0.35">
      <c r="A5" s="46"/>
      <c r="B5" s="48" t="s">
        <v>895</v>
      </c>
      <c r="C5" s="145" t="s">
        <v>500</v>
      </c>
      <c r="D5" s="30">
        <v>53.802</v>
      </c>
      <c r="E5" s="30">
        <v>5.5279999999999996</v>
      </c>
      <c r="F5" s="30">
        <v>6.2649999999999997</v>
      </c>
      <c r="G5" s="30">
        <v>12.422000000000001</v>
      </c>
      <c r="H5" s="30">
        <v>5.5E-2</v>
      </c>
      <c r="I5" s="30">
        <v>20.178999999999998</v>
      </c>
      <c r="J5" s="30">
        <v>1.286</v>
      </c>
      <c r="K5" s="30">
        <v>0.83499999999999996</v>
      </c>
      <c r="L5" s="30">
        <v>0.33900000000000002</v>
      </c>
      <c r="M5" s="31" t="s">
        <v>3</v>
      </c>
      <c r="N5" s="30">
        <v>9.5000000000000001E-2</v>
      </c>
      <c r="O5" s="31" t="s">
        <v>3</v>
      </c>
      <c r="P5" s="31" t="s">
        <v>3</v>
      </c>
      <c r="Q5" s="31" t="s">
        <v>3</v>
      </c>
      <c r="R5" s="30">
        <v>100.806</v>
      </c>
      <c r="S5" s="82">
        <v>77.949392497922716</v>
      </c>
      <c r="T5" s="49">
        <v>1.1397045621080979</v>
      </c>
    </row>
    <row r="6" spans="1:20" ht="14.5" customHeight="1" x14ac:dyDescent="0.35">
      <c r="A6" s="46"/>
      <c r="B6" s="48" t="s">
        <v>896</v>
      </c>
      <c r="C6" s="145" t="s">
        <v>500</v>
      </c>
      <c r="D6" s="30">
        <v>54.741</v>
      </c>
      <c r="E6" s="30">
        <v>8.6470000000000002</v>
      </c>
      <c r="F6" s="30">
        <v>4.4852999999999996</v>
      </c>
      <c r="G6" s="30">
        <v>10.479699999999999</v>
      </c>
      <c r="H6" s="30" t="s">
        <v>6</v>
      </c>
      <c r="I6" s="30">
        <v>17.767299999999999</v>
      </c>
      <c r="J6" s="30">
        <v>2.9860000000000002</v>
      </c>
      <c r="K6" s="30">
        <v>0.66200000000000003</v>
      </c>
      <c r="L6" s="30">
        <v>0.37430000000000002</v>
      </c>
      <c r="M6" s="31" t="s">
        <v>3</v>
      </c>
      <c r="N6" s="30">
        <v>3.4700000000000002E-2</v>
      </c>
      <c r="O6" s="31" t="s">
        <v>3</v>
      </c>
      <c r="P6" s="31" t="s">
        <v>3</v>
      </c>
      <c r="Q6" s="31" t="s">
        <v>3</v>
      </c>
      <c r="R6" s="30">
        <v>100.2273</v>
      </c>
      <c r="S6" s="82">
        <v>80.641219115667298</v>
      </c>
      <c r="T6" s="49">
        <v>0.26847958482469958</v>
      </c>
    </row>
    <row r="7" spans="1:20" ht="14.5" customHeight="1" x14ac:dyDescent="0.35">
      <c r="A7" s="46"/>
      <c r="B7" s="48" t="s">
        <v>897</v>
      </c>
      <c r="C7" s="145" t="s">
        <v>500</v>
      </c>
      <c r="D7" s="30">
        <v>51.064999999999998</v>
      </c>
      <c r="E7" s="30">
        <v>2.375</v>
      </c>
      <c r="F7" s="30">
        <v>5.5730000000000004</v>
      </c>
      <c r="G7" s="30">
        <v>14.041</v>
      </c>
      <c r="H7" s="30">
        <v>7.1999999999999995E-2</v>
      </c>
      <c r="I7" s="30">
        <v>23.172999999999998</v>
      </c>
      <c r="J7" s="30">
        <v>0.63200000000000001</v>
      </c>
      <c r="K7" s="30" t="s">
        <v>19</v>
      </c>
      <c r="L7" s="30">
        <v>0.60499999999999998</v>
      </c>
      <c r="M7" s="31" t="s">
        <v>3</v>
      </c>
      <c r="N7" s="30">
        <v>5.1999999999999998E-2</v>
      </c>
      <c r="O7" s="31" t="s">
        <v>3</v>
      </c>
      <c r="P7" s="31" t="s">
        <v>3</v>
      </c>
      <c r="Q7" s="31" t="s">
        <v>3</v>
      </c>
      <c r="R7" s="30">
        <v>97.628</v>
      </c>
      <c r="S7" s="82">
        <v>81.791387526447934</v>
      </c>
      <c r="T7" s="49">
        <v>1.4475118732847221</v>
      </c>
    </row>
    <row r="8" spans="1:20" ht="14.5" customHeight="1" x14ac:dyDescent="0.35">
      <c r="A8" s="46"/>
      <c r="B8" s="48" t="s">
        <v>898</v>
      </c>
      <c r="C8" s="145" t="s">
        <v>500</v>
      </c>
      <c r="D8" s="30">
        <v>52.704700000000003</v>
      </c>
      <c r="E8" s="30">
        <v>6.2233000000000001</v>
      </c>
      <c r="F8" s="30">
        <v>6.0533000000000001</v>
      </c>
      <c r="G8" s="30">
        <v>12.14</v>
      </c>
      <c r="H8" s="30">
        <v>6.0999999999999999E-2</v>
      </c>
      <c r="I8" s="30">
        <v>18.48</v>
      </c>
      <c r="J8" s="30">
        <v>3.0129999999999999</v>
      </c>
      <c r="K8" s="30" t="s">
        <v>19</v>
      </c>
      <c r="L8" s="30">
        <v>0.4733</v>
      </c>
      <c r="M8" s="31" t="s">
        <v>3</v>
      </c>
      <c r="N8" s="30" t="s">
        <v>6</v>
      </c>
      <c r="O8" s="31" t="s">
        <v>3</v>
      </c>
      <c r="P8" s="31" t="s">
        <v>3</v>
      </c>
      <c r="Q8" s="31" t="s">
        <v>3</v>
      </c>
      <c r="R8" s="30">
        <v>99.238600000000005</v>
      </c>
      <c r="S8" s="82">
        <v>78.144914681102293</v>
      </c>
      <c r="T8" s="49">
        <v>0</v>
      </c>
    </row>
    <row r="9" spans="1:20" ht="14.5" customHeight="1" x14ac:dyDescent="0.35">
      <c r="A9" s="46"/>
      <c r="B9" s="48" t="s">
        <v>899</v>
      </c>
      <c r="C9" s="145" t="s">
        <v>500</v>
      </c>
      <c r="D9" s="30">
        <v>50.209000000000003</v>
      </c>
      <c r="E9" s="30">
        <v>2.9489999999999998</v>
      </c>
      <c r="F9" s="30">
        <v>7.8648999999999996</v>
      </c>
      <c r="G9" s="30">
        <v>12.445</v>
      </c>
      <c r="H9" s="30">
        <v>0.104</v>
      </c>
      <c r="I9" s="30">
        <v>23.72</v>
      </c>
      <c r="J9" s="30">
        <v>0.68600000000000005</v>
      </c>
      <c r="K9" s="30" t="s">
        <v>19</v>
      </c>
      <c r="L9" s="30">
        <v>1.27</v>
      </c>
      <c r="M9" s="31" t="s">
        <v>3</v>
      </c>
      <c r="N9" s="30" t="s">
        <v>6</v>
      </c>
      <c r="O9" s="31" t="s">
        <v>3</v>
      </c>
      <c r="P9" s="31" t="s">
        <v>3</v>
      </c>
      <c r="Q9" s="31" t="s">
        <v>3</v>
      </c>
      <c r="R9" s="30">
        <v>99.337900000000005</v>
      </c>
      <c r="S9" s="82">
        <v>73.82974536348209</v>
      </c>
      <c r="T9" s="49">
        <v>0</v>
      </c>
    </row>
    <row r="10" spans="1:20" ht="14.5" customHeight="1" x14ac:dyDescent="0.35">
      <c r="A10" s="46"/>
      <c r="B10" s="48" t="s">
        <v>900</v>
      </c>
      <c r="C10" s="145" t="s">
        <v>500</v>
      </c>
      <c r="D10" s="30">
        <v>54.795999999999999</v>
      </c>
      <c r="E10" s="30">
        <v>1.571</v>
      </c>
      <c r="F10" s="30">
        <v>6.2460000000000004</v>
      </c>
      <c r="G10" s="30">
        <v>15.199</v>
      </c>
      <c r="H10" s="30">
        <v>4.9000000000000002E-2</v>
      </c>
      <c r="I10" s="30">
        <v>21.536000000000001</v>
      </c>
      <c r="J10" s="30">
        <v>0.78800000000000003</v>
      </c>
      <c r="K10" s="30" t="s">
        <v>19</v>
      </c>
      <c r="L10" s="30">
        <v>0.26100000000000001</v>
      </c>
      <c r="M10" s="31" t="s">
        <v>3</v>
      </c>
      <c r="N10" s="30">
        <v>6.8000000000000005E-2</v>
      </c>
      <c r="O10" s="31" t="s">
        <v>3</v>
      </c>
      <c r="P10" s="31" t="s">
        <v>3</v>
      </c>
      <c r="Q10" s="31" t="s">
        <v>3</v>
      </c>
      <c r="R10" s="30">
        <v>100.554</v>
      </c>
      <c r="S10" s="82">
        <v>81.26797681687593</v>
      </c>
      <c r="T10" s="49">
        <v>2.8217378753298048</v>
      </c>
    </row>
    <row r="11" spans="1:20" ht="14.5" customHeight="1" x14ac:dyDescent="0.35">
      <c r="A11" s="46"/>
      <c r="B11" s="48" t="s">
        <v>901</v>
      </c>
      <c r="C11" s="145" t="s">
        <v>500</v>
      </c>
      <c r="D11" s="30">
        <v>54.523699999999998</v>
      </c>
      <c r="E11" s="30">
        <v>11.246</v>
      </c>
      <c r="F11" s="30">
        <v>6.0792999999999999</v>
      </c>
      <c r="G11" s="30">
        <v>7.8856999999999999</v>
      </c>
      <c r="H11" s="30">
        <v>9.1700000000000004E-2</v>
      </c>
      <c r="I11" s="30">
        <v>13.6943</v>
      </c>
      <c r="J11" s="30">
        <v>4.8666999999999998</v>
      </c>
      <c r="K11" s="30">
        <v>0.36899999999999999</v>
      </c>
      <c r="L11" s="30">
        <v>0.39200000000000002</v>
      </c>
      <c r="M11" s="31" t="s">
        <v>3</v>
      </c>
      <c r="N11" s="30" t="s">
        <v>6</v>
      </c>
      <c r="O11" s="31" t="s">
        <v>3</v>
      </c>
      <c r="P11" s="31" t="s">
        <v>3</v>
      </c>
      <c r="Q11" s="31" t="s">
        <v>3</v>
      </c>
      <c r="R11" s="30">
        <v>99.198400000000007</v>
      </c>
      <c r="S11" s="82">
        <v>69.812614498793266</v>
      </c>
      <c r="T11" s="49">
        <v>0</v>
      </c>
    </row>
    <row r="12" spans="1:20" ht="14.5" customHeight="1" x14ac:dyDescent="0.35">
      <c r="A12" s="46"/>
      <c r="B12" s="48" t="s">
        <v>902</v>
      </c>
      <c r="C12" s="145" t="s">
        <v>500</v>
      </c>
      <c r="D12" s="30">
        <v>52.1905</v>
      </c>
      <c r="E12" s="30">
        <v>2.3565</v>
      </c>
      <c r="F12" s="30">
        <v>5.718</v>
      </c>
      <c r="G12" s="30">
        <v>14.7895</v>
      </c>
      <c r="H12" s="30" t="s">
        <v>6</v>
      </c>
      <c r="I12" s="30">
        <v>22.1295</v>
      </c>
      <c r="J12" s="30">
        <v>0.70050000000000001</v>
      </c>
      <c r="K12" s="30">
        <v>6.4000000000000001E-2</v>
      </c>
      <c r="L12" s="30">
        <v>0.28199999999999997</v>
      </c>
      <c r="M12" s="31" t="s">
        <v>3</v>
      </c>
      <c r="N12" s="30">
        <v>7.0000000000000007E-2</v>
      </c>
      <c r="O12" s="31" t="s">
        <v>3</v>
      </c>
      <c r="P12" s="31" t="s">
        <v>3</v>
      </c>
      <c r="Q12" s="31" t="s">
        <v>3</v>
      </c>
      <c r="R12" s="30">
        <v>98.350499999999997</v>
      </c>
      <c r="S12" s="82">
        <v>82.179077053964917</v>
      </c>
      <c r="T12" s="49">
        <v>1.9537826596368775</v>
      </c>
    </row>
    <row r="13" spans="1:20" ht="14.5" customHeight="1" x14ac:dyDescent="0.35">
      <c r="A13" s="46"/>
      <c r="B13" s="48" t="s">
        <v>903</v>
      </c>
      <c r="C13" s="145" t="s">
        <v>500</v>
      </c>
      <c r="D13" s="30">
        <v>55.000999999999998</v>
      </c>
      <c r="E13" s="30">
        <v>10.5487</v>
      </c>
      <c r="F13" s="30">
        <v>6.226</v>
      </c>
      <c r="G13" s="30">
        <v>8.5730000000000004</v>
      </c>
      <c r="H13" s="30">
        <v>7.9299999999999995E-2</v>
      </c>
      <c r="I13" s="30">
        <v>14.0627</v>
      </c>
      <c r="J13" s="30">
        <v>4.9580000000000002</v>
      </c>
      <c r="K13" s="30">
        <v>0.28129999999999999</v>
      </c>
      <c r="L13" s="30">
        <v>0.3533</v>
      </c>
      <c r="M13" s="31" t="s">
        <v>3</v>
      </c>
      <c r="N13" s="30">
        <v>5.1299999999999998E-2</v>
      </c>
      <c r="O13" s="31" t="s">
        <v>3</v>
      </c>
      <c r="P13" s="31" t="s">
        <v>3</v>
      </c>
      <c r="Q13" s="31" t="s">
        <v>3</v>
      </c>
      <c r="R13" s="30">
        <v>100.13460000000001</v>
      </c>
      <c r="S13" s="82">
        <v>71.056152836296377</v>
      </c>
      <c r="T13" s="49">
        <v>0.32517617055466602</v>
      </c>
    </row>
    <row r="14" spans="1:20" ht="14.5" customHeight="1" x14ac:dyDescent="0.35">
      <c r="A14" s="46"/>
      <c r="B14" s="48" t="s">
        <v>904</v>
      </c>
      <c r="C14" s="145" t="s">
        <v>500</v>
      </c>
      <c r="D14" s="31" t="s">
        <v>3</v>
      </c>
      <c r="E14" s="31" t="s">
        <v>3</v>
      </c>
      <c r="F14" s="31" t="s">
        <v>3</v>
      </c>
      <c r="G14" s="31" t="s">
        <v>3</v>
      </c>
      <c r="H14" s="31" t="s">
        <v>3</v>
      </c>
      <c r="I14" s="31" t="s">
        <v>3</v>
      </c>
      <c r="J14" s="31" t="s">
        <v>3</v>
      </c>
      <c r="K14" s="31" t="s">
        <v>3</v>
      </c>
      <c r="L14" s="31" t="s">
        <v>3</v>
      </c>
      <c r="M14" s="31" t="s">
        <v>3</v>
      </c>
      <c r="N14" s="31" t="s">
        <v>3</v>
      </c>
      <c r="O14" s="31" t="s">
        <v>3</v>
      </c>
      <c r="P14" s="31" t="s">
        <v>3</v>
      </c>
      <c r="Q14" s="31" t="s">
        <v>3</v>
      </c>
      <c r="R14" s="31" t="s">
        <v>3</v>
      </c>
      <c r="S14" s="82" t="s">
        <v>3</v>
      </c>
      <c r="T14" s="49" t="s">
        <v>3</v>
      </c>
    </row>
    <row r="15" spans="1:20" ht="14.5" customHeight="1" x14ac:dyDescent="0.35">
      <c r="A15" s="46"/>
      <c r="B15" s="48" t="s">
        <v>905</v>
      </c>
      <c r="C15" s="145" t="s">
        <v>500</v>
      </c>
      <c r="D15" s="30">
        <v>54.420699999999997</v>
      </c>
      <c r="E15" s="30">
        <v>6.2226999999999997</v>
      </c>
      <c r="F15" s="30">
        <v>4.7619999999999996</v>
      </c>
      <c r="G15" s="30">
        <v>11.609</v>
      </c>
      <c r="H15" s="30" t="s">
        <v>6</v>
      </c>
      <c r="I15" s="30">
        <v>18.724299999999999</v>
      </c>
      <c r="J15" s="30">
        <v>2.3759999999999999</v>
      </c>
      <c r="K15" s="30">
        <v>1.0609999999999999</v>
      </c>
      <c r="L15" s="30">
        <v>0.307</v>
      </c>
      <c r="M15" s="31" t="s">
        <v>3</v>
      </c>
      <c r="N15" s="30" t="s">
        <v>6</v>
      </c>
      <c r="O15" s="31" t="s">
        <v>3</v>
      </c>
      <c r="P15" s="31" t="s">
        <v>3</v>
      </c>
      <c r="Q15" s="31" t="s">
        <v>3</v>
      </c>
      <c r="R15" s="30">
        <v>99.582700000000003</v>
      </c>
      <c r="S15" s="82">
        <v>81.295736101388343</v>
      </c>
      <c r="T15" s="49">
        <v>0</v>
      </c>
    </row>
    <row r="16" spans="1:20" ht="14.5" customHeight="1" x14ac:dyDescent="0.35">
      <c r="A16" s="46"/>
      <c r="B16" s="48" t="s">
        <v>906</v>
      </c>
      <c r="C16" s="145" t="s">
        <v>500</v>
      </c>
      <c r="D16" s="30">
        <v>54.179299999999998</v>
      </c>
      <c r="E16" s="30">
        <v>9.6746999999999996</v>
      </c>
      <c r="F16" s="30">
        <v>5.36</v>
      </c>
      <c r="G16" s="30">
        <v>9.2840000000000007</v>
      </c>
      <c r="H16" s="30">
        <v>7.6300000000000007E-2</v>
      </c>
      <c r="I16" s="30">
        <v>16.722999999999999</v>
      </c>
      <c r="J16" s="30">
        <v>3.6316999999999999</v>
      </c>
      <c r="K16" s="30">
        <v>0.499</v>
      </c>
      <c r="L16" s="30">
        <v>0.41599999999999998</v>
      </c>
      <c r="M16" s="31" t="s">
        <v>3</v>
      </c>
      <c r="N16" s="30">
        <v>4.4999999999999998E-2</v>
      </c>
      <c r="O16" s="31" t="s">
        <v>3</v>
      </c>
      <c r="P16" s="31" t="s">
        <v>3</v>
      </c>
      <c r="Q16" s="31" t="s">
        <v>3</v>
      </c>
      <c r="R16" s="30">
        <v>99.888999999999996</v>
      </c>
      <c r="S16" s="82">
        <v>75.538789174140845</v>
      </c>
      <c r="T16" s="49">
        <v>0.31105473708958659</v>
      </c>
    </row>
    <row r="17" spans="1:20" ht="14.5" customHeight="1" x14ac:dyDescent="0.35">
      <c r="A17" s="46"/>
      <c r="B17" s="48" t="s">
        <v>907</v>
      </c>
      <c r="C17" s="145" t="s">
        <v>500</v>
      </c>
      <c r="D17" s="30">
        <v>54.119300000000003</v>
      </c>
      <c r="E17" s="30">
        <v>9.68</v>
      </c>
      <c r="F17" s="30">
        <v>5.28</v>
      </c>
      <c r="G17" s="30">
        <v>9.3882999999999992</v>
      </c>
      <c r="H17" s="30">
        <v>5.57E-2</v>
      </c>
      <c r="I17" s="30">
        <v>16.718</v>
      </c>
      <c r="J17" s="30">
        <v>3.6526999999999998</v>
      </c>
      <c r="K17" s="30">
        <v>0.53129999999999999</v>
      </c>
      <c r="L17" s="30">
        <v>0.38969999999999999</v>
      </c>
      <c r="M17" s="31" t="s">
        <v>3</v>
      </c>
      <c r="N17" s="30">
        <v>5.9700000000000003E-2</v>
      </c>
      <c r="O17" s="31" t="s">
        <v>3</v>
      </c>
      <c r="P17" s="31" t="s">
        <v>3</v>
      </c>
      <c r="Q17" s="31" t="s">
        <v>3</v>
      </c>
      <c r="R17" s="30">
        <v>99.874700000000004</v>
      </c>
      <c r="S17" s="82">
        <v>76.019835296285009</v>
      </c>
      <c r="T17" s="49">
        <v>0.41202227816785253</v>
      </c>
    </row>
    <row r="18" spans="1:20" ht="14.5" customHeight="1" x14ac:dyDescent="0.35">
      <c r="A18" s="46"/>
      <c r="B18" s="48" t="s">
        <v>908</v>
      </c>
      <c r="C18" s="145" t="s">
        <v>500</v>
      </c>
      <c r="D18" s="30">
        <v>54.844299999999997</v>
      </c>
      <c r="E18" s="30">
        <v>8.5696999999999992</v>
      </c>
      <c r="F18" s="30">
        <v>4.7243000000000004</v>
      </c>
      <c r="G18" s="30">
        <v>9.9890000000000008</v>
      </c>
      <c r="H18" s="30">
        <v>4.7699999999999999E-2</v>
      </c>
      <c r="I18" s="30">
        <v>15.9407</v>
      </c>
      <c r="J18" s="30">
        <v>3.8136999999999999</v>
      </c>
      <c r="K18" s="30">
        <v>1.2270000000000001</v>
      </c>
      <c r="L18" s="30">
        <v>0.41970000000000002</v>
      </c>
      <c r="M18" s="31" t="s">
        <v>3</v>
      </c>
      <c r="N18" s="30">
        <v>5.0700000000000002E-2</v>
      </c>
      <c r="O18" s="31" t="s">
        <v>3</v>
      </c>
      <c r="P18" s="31" t="s">
        <v>3</v>
      </c>
      <c r="Q18" s="31" t="s">
        <v>3</v>
      </c>
      <c r="R18" s="30">
        <v>99.626800000000003</v>
      </c>
      <c r="S18" s="82">
        <v>79.034301042130934</v>
      </c>
      <c r="T18" s="49">
        <v>0.39530922012285025</v>
      </c>
    </row>
    <row r="19" spans="1:20" ht="14.5" customHeight="1" x14ac:dyDescent="0.35">
      <c r="A19" s="46"/>
      <c r="B19" s="48" t="s">
        <v>909</v>
      </c>
      <c r="C19" s="145" t="s">
        <v>500</v>
      </c>
      <c r="D19" s="30">
        <v>53.8825</v>
      </c>
      <c r="E19" s="30">
        <v>2.6234999999999999</v>
      </c>
      <c r="F19" s="30">
        <v>3.6840000000000002</v>
      </c>
      <c r="G19" s="30">
        <v>15.8185</v>
      </c>
      <c r="H19" s="30">
        <v>5.7500000000000002E-2</v>
      </c>
      <c r="I19" s="30">
        <v>22.957999999999998</v>
      </c>
      <c r="J19" s="30">
        <v>0.95050000000000001</v>
      </c>
      <c r="K19" s="30" t="s">
        <v>19</v>
      </c>
      <c r="L19" s="30">
        <v>0.47049999999999997</v>
      </c>
      <c r="M19" s="31" t="s">
        <v>3</v>
      </c>
      <c r="N19" s="30">
        <v>8.5999999999999993E-2</v>
      </c>
      <c r="O19" s="31" t="s">
        <v>3</v>
      </c>
      <c r="P19" s="31" t="s">
        <v>3</v>
      </c>
      <c r="Q19" s="31" t="s">
        <v>3</v>
      </c>
      <c r="R19" s="30">
        <v>100.571</v>
      </c>
      <c r="S19" s="82">
        <v>88.446507544010302</v>
      </c>
      <c r="T19" s="49">
        <v>2.1517182248746711</v>
      </c>
    </row>
    <row r="20" spans="1:20" ht="14.5" customHeight="1" x14ac:dyDescent="0.35">
      <c r="A20" s="46"/>
      <c r="B20" s="48" t="s">
        <v>910</v>
      </c>
      <c r="C20" s="145" t="s">
        <v>500</v>
      </c>
      <c r="D20" s="30">
        <v>55.539299999999997</v>
      </c>
      <c r="E20" s="30">
        <v>9.4260000000000002</v>
      </c>
      <c r="F20" s="30">
        <v>4.9169999999999998</v>
      </c>
      <c r="G20" s="30">
        <v>9.0487000000000002</v>
      </c>
      <c r="H20" s="30">
        <v>5.2299999999999999E-2</v>
      </c>
      <c r="I20" s="30">
        <v>15.860300000000001</v>
      </c>
      <c r="J20" s="30">
        <v>4.2142999999999997</v>
      </c>
      <c r="K20" s="30">
        <v>1.2010000000000001</v>
      </c>
      <c r="L20" s="30">
        <v>0.39200000000000002</v>
      </c>
      <c r="M20" s="31" t="s">
        <v>3</v>
      </c>
      <c r="N20" s="30">
        <v>0.05</v>
      </c>
      <c r="O20" s="31" t="s">
        <v>3</v>
      </c>
      <c r="P20" s="31" t="s">
        <v>3</v>
      </c>
      <c r="Q20" s="31" t="s">
        <v>3</v>
      </c>
      <c r="R20" s="30">
        <v>100.7009</v>
      </c>
      <c r="S20" s="82">
        <v>76.64103264277739</v>
      </c>
      <c r="T20" s="49">
        <v>0.35458039625006121</v>
      </c>
    </row>
    <row r="21" spans="1:20" ht="14.5" customHeight="1" x14ac:dyDescent="0.35">
      <c r="A21" s="46"/>
      <c r="B21" s="48" t="s">
        <v>911</v>
      </c>
      <c r="C21" s="145" t="s">
        <v>500</v>
      </c>
      <c r="D21" s="30">
        <v>54.298299999999998</v>
      </c>
      <c r="E21" s="30">
        <v>9.3949999999999996</v>
      </c>
      <c r="F21" s="30">
        <v>4.9364999999999997</v>
      </c>
      <c r="G21" s="30">
        <v>9.0715000000000003</v>
      </c>
      <c r="H21" s="30">
        <v>5.6500000000000002E-2</v>
      </c>
      <c r="I21" s="30">
        <v>15.567299999999999</v>
      </c>
      <c r="J21" s="30">
        <v>4.2367999999999997</v>
      </c>
      <c r="K21" s="30">
        <v>1.165</v>
      </c>
      <c r="L21" s="30">
        <v>0.37780000000000002</v>
      </c>
      <c r="M21" s="31" t="s">
        <v>3</v>
      </c>
      <c r="N21" s="30">
        <v>0.05</v>
      </c>
      <c r="O21" s="31" t="s">
        <v>3</v>
      </c>
      <c r="P21" s="31" t="s">
        <v>3</v>
      </c>
      <c r="Q21" s="31" t="s">
        <v>3</v>
      </c>
      <c r="R21" s="30">
        <v>99.154700000000005</v>
      </c>
      <c r="S21" s="82">
        <v>76.615216921949425</v>
      </c>
      <c r="T21" s="49">
        <v>0.35574621729178529</v>
      </c>
    </row>
    <row r="22" spans="1:20" ht="14.5" customHeight="1" x14ac:dyDescent="0.35">
      <c r="A22" s="46"/>
      <c r="B22" s="48" t="s">
        <v>912</v>
      </c>
      <c r="C22" s="145" t="s">
        <v>500</v>
      </c>
      <c r="D22" s="30">
        <v>52.529000000000003</v>
      </c>
      <c r="E22" s="30">
        <v>3.8879999999999999</v>
      </c>
      <c r="F22" s="30">
        <v>6.0380000000000003</v>
      </c>
      <c r="G22" s="30">
        <v>13.8865</v>
      </c>
      <c r="H22" s="30">
        <v>0.09</v>
      </c>
      <c r="I22" s="30">
        <v>21.914000000000001</v>
      </c>
      <c r="J22" s="30">
        <v>1.0165</v>
      </c>
      <c r="K22" s="30" t="s">
        <v>19</v>
      </c>
      <c r="L22" s="30">
        <v>0.40949999999999998</v>
      </c>
      <c r="M22" s="31" t="s">
        <v>3</v>
      </c>
      <c r="N22" s="30">
        <v>0.10100000000000001</v>
      </c>
      <c r="O22" s="31" t="s">
        <v>3</v>
      </c>
      <c r="P22" s="31" t="s">
        <v>3</v>
      </c>
      <c r="Q22" s="31" t="s">
        <v>3</v>
      </c>
      <c r="R22" s="30">
        <v>99.912499999999994</v>
      </c>
      <c r="S22" s="82">
        <v>80.393520084792527</v>
      </c>
      <c r="T22" s="49">
        <v>1.7128009230599122</v>
      </c>
    </row>
    <row r="23" spans="1:20" ht="14.5" customHeight="1" x14ac:dyDescent="0.35">
      <c r="A23" s="46"/>
      <c r="B23" s="48" t="s">
        <v>913</v>
      </c>
      <c r="C23" s="145" t="s">
        <v>500</v>
      </c>
      <c r="D23" s="30">
        <v>55.514699999999998</v>
      </c>
      <c r="E23" s="30">
        <v>6.8476999999999997</v>
      </c>
      <c r="F23" s="30">
        <v>7.5223000000000004</v>
      </c>
      <c r="G23" s="30">
        <v>10.1243</v>
      </c>
      <c r="H23" s="30">
        <v>6.5000000000000002E-2</v>
      </c>
      <c r="I23" s="30">
        <v>15.0007</v>
      </c>
      <c r="J23" s="30">
        <v>4.367</v>
      </c>
      <c r="K23" s="30">
        <v>0.29970000000000002</v>
      </c>
      <c r="L23" s="30">
        <v>0.44230000000000003</v>
      </c>
      <c r="M23" s="31" t="s">
        <v>3</v>
      </c>
      <c r="N23" s="30" t="s">
        <v>6</v>
      </c>
      <c r="O23" s="31" t="s">
        <v>3</v>
      </c>
      <c r="P23" s="31" t="s">
        <v>3</v>
      </c>
      <c r="Q23" s="31" t="s">
        <v>3</v>
      </c>
      <c r="R23" s="30">
        <v>100.2337</v>
      </c>
      <c r="S23" s="82">
        <v>70.58464219909952</v>
      </c>
      <c r="T23" s="49">
        <v>0</v>
      </c>
    </row>
    <row r="24" spans="1:20" ht="14.5" customHeight="1" x14ac:dyDescent="0.35">
      <c r="A24" s="46"/>
      <c r="B24" s="48" t="s">
        <v>914</v>
      </c>
      <c r="C24" s="145" t="s">
        <v>500</v>
      </c>
      <c r="D24" s="30">
        <v>55.088700000000003</v>
      </c>
      <c r="E24" s="30">
        <v>9.5649999999999995</v>
      </c>
      <c r="F24" s="30">
        <v>5.1909999999999998</v>
      </c>
      <c r="G24" s="30">
        <v>10.462999999999999</v>
      </c>
      <c r="H24" s="30">
        <v>5.67E-2</v>
      </c>
      <c r="I24" s="30">
        <v>15.1043</v>
      </c>
      <c r="J24" s="30">
        <v>4.1623000000000001</v>
      </c>
      <c r="K24" s="30">
        <v>0.5867</v>
      </c>
      <c r="L24" s="30">
        <v>0.39529999999999998</v>
      </c>
      <c r="M24" s="31" t="s">
        <v>3</v>
      </c>
      <c r="N24" s="30" t="s">
        <v>6</v>
      </c>
      <c r="O24" s="31" t="s">
        <v>3</v>
      </c>
      <c r="P24" s="31" t="s">
        <v>3</v>
      </c>
      <c r="Q24" s="31" t="s">
        <v>3</v>
      </c>
      <c r="R24" s="30">
        <v>100.663</v>
      </c>
      <c r="S24" s="82">
        <v>78.230471416796803</v>
      </c>
      <c r="T24" s="49">
        <v>0</v>
      </c>
    </row>
    <row r="25" spans="1:20" ht="14.5" customHeight="1" x14ac:dyDescent="0.35">
      <c r="A25" s="46"/>
      <c r="B25" s="48" t="s">
        <v>915</v>
      </c>
      <c r="C25" s="145" t="s">
        <v>500</v>
      </c>
      <c r="D25" s="30">
        <v>55.140999999999998</v>
      </c>
      <c r="E25" s="30">
        <v>8.18</v>
      </c>
      <c r="F25" s="30">
        <v>3.3182999999999998</v>
      </c>
      <c r="G25" s="30">
        <v>11.043699999999999</v>
      </c>
      <c r="H25" s="30">
        <v>0.05</v>
      </c>
      <c r="I25" s="30">
        <v>17.462</v>
      </c>
      <c r="J25" s="30">
        <v>3.0396999999999998</v>
      </c>
      <c r="K25" s="30">
        <v>1.6136999999999999</v>
      </c>
      <c r="L25" s="30">
        <v>0.34429999999999999</v>
      </c>
      <c r="M25" s="31" t="s">
        <v>3</v>
      </c>
      <c r="N25" s="30" t="s">
        <v>6</v>
      </c>
      <c r="O25" s="31" t="s">
        <v>3</v>
      </c>
      <c r="P25" s="31" t="s">
        <v>3</v>
      </c>
      <c r="Q25" s="31" t="s">
        <v>3</v>
      </c>
      <c r="R25" s="30">
        <v>100.2427</v>
      </c>
      <c r="S25" s="82">
        <v>85.577546390458707</v>
      </c>
      <c r="T25" s="49">
        <v>0</v>
      </c>
    </row>
    <row r="26" spans="1:20" ht="14.5" customHeight="1" x14ac:dyDescent="0.35">
      <c r="A26" s="46"/>
      <c r="B26" s="48" t="s">
        <v>916</v>
      </c>
      <c r="C26" s="145" t="s">
        <v>500</v>
      </c>
      <c r="D26" s="31" t="s">
        <v>3</v>
      </c>
      <c r="E26" s="31" t="s">
        <v>3</v>
      </c>
      <c r="F26" s="31" t="s">
        <v>3</v>
      </c>
      <c r="G26" s="31" t="s">
        <v>3</v>
      </c>
      <c r="H26" s="31" t="s">
        <v>3</v>
      </c>
      <c r="I26" s="31" t="s">
        <v>3</v>
      </c>
      <c r="J26" s="31" t="s">
        <v>3</v>
      </c>
      <c r="K26" s="31" t="s">
        <v>3</v>
      </c>
      <c r="L26" s="31" t="s">
        <v>3</v>
      </c>
      <c r="M26" s="31" t="s">
        <v>3</v>
      </c>
      <c r="N26" s="31" t="s">
        <v>3</v>
      </c>
      <c r="O26" s="31" t="s">
        <v>3</v>
      </c>
      <c r="P26" s="31" t="s">
        <v>3</v>
      </c>
      <c r="Q26" s="31" t="s">
        <v>3</v>
      </c>
      <c r="R26" s="31" t="s">
        <v>3</v>
      </c>
      <c r="S26" s="82" t="s">
        <v>3</v>
      </c>
      <c r="T26" s="49" t="s">
        <v>3</v>
      </c>
    </row>
    <row r="27" spans="1:20" ht="14.5" customHeight="1" x14ac:dyDescent="0.35">
      <c r="A27" s="46"/>
      <c r="B27" s="48" t="s">
        <v>917</v>
      </c>
      <c r="C27" s="145" t="s">
        <v>500</v>
      </c>
      <c r="D27" s="30">
        <v>54.753799999999998</v>
      </c>
      <c r="E27" s="30">
        <v>8.9205000000000005</v>
      </c>
      <c r="F27" s="30">
        <v>5.1032999999999999</v>
      </c>
      <c r="G27" s="30">
        <v>9.7594999999999992</v>
      </c>
      <c r="H27" s="30">
        <v>0.05</v>
      </c>
      <c r="I27" s="30">
        <v>15.930300000000001</v>
      </c>
      <c r="J27" s="30">
        <v>4.3152999999999997</v>
      </c>
      <c r="K27" s="30">
        <v>0.3518</v>
      </c>
      <c r="L27" s="30">
        <v>0.5363</v>
      </c>
      <c r="M27" s="31" t="s">
        <v>3</v>
      </c>
      <c r="N27" s="30" t="s">
        <v>6</v>
      </c>
      <c r="O27" s="31" t="s">
        <v>3</v>
      </c>
      <c r="P27" s="31" t="s">
        <v>3</v>
      </c>
      <c r="Q27" s="31" t="s">
        <v>3</v>
      </c>
      <c r="R27" s="30">
        <v>99.770799999999994</v>
      </c>
      <c r="S27" s="82">
        <v>77.321994649883536</v>
      </c>
      <c r="T27" s="49">
        <v>0</v>
      </c>
    </row>
    <row r="28" spans="1:20" ht="14.5" customHeight="1" x14ac:dyDescent="0.35">
      <c r="A28" s="46"/>
      <c r="B28" s="48" t="s">
        <v>918</v>
      </c>
      <c r="C28" s="145" t="s">
        <v>500</v>
      </c>
      <c r="D28" s="31" t="s">
        <v>3</v>
      </c>
      <c r="E28" s="31" t="s">
        <v>3</v>
      </c>
      <c r="F28" s="31" t="s">
        <v>3</v>
      </c>
      <c r="G28" s="31" t="s">
        <v>3</v>
      </c>
      <c r="H28" s="31" t="s">
        <v>3</v>
      </c>
      <c r="I28" s="31" t="s">
        <v>3</v>
      </c>
      <c r="J28" s="31" t="s">
        <v>3</v>
      </c>
      <c r="K28" s="31" t="s">
        <v>3</v>
      </c>
      <c r="L28" s="31" t="s">
        <v>3</v>
      </c>
      <c r="M28" s="31" t="s">
        <v>3</v>
      </c>
      <c r="N28" s="31" t="s">
        <v>3</v>
      </c>
      <c r="O28" s="31" t="s">
        <v>3</v>
      </c>
      <c r="P28" s="31" t="s">
        <v>3</v>
      </c>
      <c r="Q28" s="31" t="s">
        <v>3</v>
      </c>
      <c r="R28" s="31" t="s">
        <v>3</v>
      </c>
      <c r="S28" s="82" t="s">
        <v>3</v>
      </c>
      <c r="T28" s="49" t="s">
        <v>3</v>
      </c>
    </row>
    <row r="29" spans="1:20" ht="14.5" customHeight="1" x14ac:dyDescent="0.35">
      <c r="A29" s="46"/>
      <c r="B29" s="48" t="s">
        <v>919</v>
      </c>
      <c r="C29" s="145" t="s">
        <v>525</v>
      </c>
      <c r="D29" s="30">
        <v>52.7866</v>
      </c>
      <c r="E29" s="30">
        <v>3.5503</v>
      </c>
      <c r="F29" s="30">
        <v>6.8807999999999998</v>
      </c>
      <c r="G29" s="30">
        <v>14.1806</v>
      </c>
      <c r="H29" s="30">
        <v>0.1789</v>
      </c>
      <c r="I29" s="30">
        <v>19.569900000000001</v>
      </c>
      <c r="J29" s="30">
        <v>1.3737999999999999</v>
      </c>
      <c r="K29" s="30">
        <v>0.04</v>
      </c>
      <c r="L29" s="30">
        <v>0.95620000000000005</v>
      </c>
      <c r="M29" s="31" t="s">
        <v>3</v>
      </c>
      <c r="N29" s="30" t="s">
        <v>6</v>
      </c>
      <c r="O29" s="31" t="s">
        <v>3</v>
      </c>
      <c r="P29" s="31" t="s">
        <v>3</v>
      </c>
      <c r="Q29" s="31" t="s">
        <v>3</v>
      </c>
      <c r="R29" s="30">
        <v>99.567099999999996</v>
      </c>
      <c r="S29" s="82">
        <v>78.606530219534463</v>
      </c>
      <c r="T29" s="49">
        <v>0</v>
      </c>
    </row>
    <row r="30" spans="1:20" ht="14.5" customHeight="1" x14ac:dyDescent="0.35">
      <c r="A30" s="46"/>
      <c r="B30" s="48" t="s">
        <v>920</v>
      </c>
      <c r="C30" s="145" t="s">
        <v>500</v>
      </c>
      <c r="D30" s="30">
        <v>52.029299999999999</v>
      </c>
      <c r="E30" s="30">
        <v>4.3860000000000001</v>
      </c>
      <c r="F30" s="30">
        <v>5.8620000000000001</v>
      </c>
      <c r="G30" s="30">
        <v>13.42</v>
      </c>
      <c r="H30" s="30">
        <v>4.5699999999999998E-2</v>
      </c>
      <c r="I30" s="30">
        <v>22.254300000000001</v>
      </c>
      <c r="J30" s="30">
        <v>0.85370000000000001</v>
      </c>
      <c r="K30" s="30">
        <v>0.04</v>
      </c>
      <c r="L30" s="30">
        <v>0.57699999999999996</v>
      </c>
      <c r="M30" s="31" t="s">
        <v>3</v>
      </c>
      <c r="N30" s="30" t="s">
        <v>6</v>
      </c>
      <c r="O30" s="31" t="s">
        <v>3</v>
      </c>
      <c r="P30" s="31" t="s">
        <v>3</v>
      </c>
      <c r="Q30" s="31" t="s">
        <v>3</v>
      </c>
      <c r="R30" s="30">
        <v>99.518000000000001</v>
      </c>
      <c r="S30" s="82">
        <v>80.321085418857479</v>
      </c>
      <c r="T30" s="49">
        <v>0</v>
      </c>
    </row>
    <row r="31" spans="1:20" ht="14.5" customHeight="1" x14ac:dyDescent="0.35">
      <c r="A31" s="46"/>
      <c r="B31" s="48" t="s">
        <v>921</v>
      </c>
      <c r="C31" s="145" t="s">
        <v>500</v>
      </c>
      <c r="D31" s="30">
        <v>55.271999999999998</v>
      </c>
      <c r="E31" s="30">
        <v>7.6580000000000004</v>
      </c>
      <c r="F31" s="30">
        <v>5.7012999999999998</v>
      </c>
      <c r="G31" s="30">
        <v>10.144</v>
      </c>
      <c r="H31" s="30">
        <v>8.8999999999999996E-2</v>
      </c>
      <c r="I31" s="30">
        <v>16.5823</v>
      </c>
      <c r="J31" s="30">
        <v>3.8567</v>
      </c>
      <c r="K31" s="30">
        <v>0.41799999999999998</v>
      </c>
      <c r="L31" s="30">
        <v>0.35270000000000001</v>
      </c>
      <c r="M31" s="31" t="s">
        <v>3</v>
      </c>
      <c r="N31" s="30" t="s">
        <v>6</v>
      </c>
      <c r="O31" s="31" t="s">
        <v>3</v>
      </c>
      <c r="P31" s="31" t="s">
        <v>3</v>
      </c>
      <c r="Q31" s="31" t="s">
        <v>3</v>
      </c>
      <c r="R31" s="30">
        <v>100.124</v>
      </c>
      <c r="S31" s="82">
        <v>76.031683373151637</v>
      </c>
      <c r="T31" s="49">
        <v>0</v>
      </c>
    </row>
    <row r="32" spans="1:20" ht="14.5" customHeight="1" x14ac:dyDescent="0.35">
      <c r="A32" s="46"/>
      <c r="B32" s="48" t="s">
        <v>922</v>
      </c>
      <c r="C32" s="145" t="s">
        <v>500</v>
      </c>
      <c r="D32" s="31" t="s">
        <v>3</v>
      </c>
      <c r="E32" s="31" t="s">
        <v>3</v>
      </c>
      <c r="F32" s="31" t="s">
        <v>3</v>
      </c>
      <c r="G32" s="31" t="s">
        <v>3</v>
      </c>
      <c r="H32" s="31" t="s">
        <v>3</v>
      </c>
      <c r="I32" s="31" t="s">
        <v>3</v>
      </c>
      <c r="J32" s="31" t="s">
        <v>3</v>
      </c>
      <c r="K32" s="31" t="s">
        <v>3</v>
      </c>
      <c r="L32" s="31" t="s">
        <v>3</v>
      </c>
      <c r="M32" s="31" t="s">
        <v>3</v>
      </c>
      <c r="N32" s="31" t="s">
        <v>3</v>
      </c>
      <c r="O32" s="31" t="s">
        <v>3</v>
      </c>
      <c r="P32" s="31" t="s">
        <v>3</v>
      </c>
      <c r="Q32" s="31" t="s">
        <v>3</v>
      </c>
      <c r="R32" s="31" t="s">
        <v>3</v>
      </c>
      <c r="S32" s="82" t="s">
        <v>3</v>
      </c>
      <c r="T32" s="49" t="s">
        <v>3</v>
      </c>
    </row>
    <row r="33" spans="1:20" ht="14.5" customHeight="1" x14ac:dyDescent="0.35">
      <c r="A33" s="46"/>
      <c r="B33" s="48" t="s">
        <v>923</v>
      </c>
      <c r="C33" s="145" t="s">
        <v>17</v>
      </c>
      <c r="D33" s="31" t="s">
        <v>3</v>
      </c>
      <c r="E33" s="31" t="s">
        <v>3</v>
      </c>
      <c r="F33" s="31" t="s">
        <v>3</v>
      </c>
      <c r="G33" s="31" t="s">
        <v>3</v>
      </c>
      <c r="H33" s="31" t="s">
        <v>3</v>
      </c>
      <c r="I33" s="31" t="s">
        <v>3</v>
      </c>
      <c r="J33" s="31" t="s">
        <v>3</v>
      </c>
      <c r="K33" s="31" t="s">
        <v>3</v>
      </c>
      <c r="L33" s="31" t="s">
        <v>3</v>
      </c>
      <c r="M33" s="31" t="s">
        <v>3</v>
      </c>
      <c r="N33" s="31" t="s">
        <v>3</v>
      </c>
      <c r="O33" s="31" t="s">
        <v>3</v>
      </c>
      <c r="P33" s="31" t="s">
        <v>3</v>
      </c>
      <c r="Q33" s="31" t="s">
        <v>3</v>
      </c>
      <c r="R33" s="31" t="s">
        <v>3</v>
      </c>
      <c r="S33" s="82" t="s">
        <v>3</v>
      </c>
      <c r="T33" s="49" t="s">
        <v>3</v>
      </c>
    </row>
    <row r="34" spans="1:20" ht="14.5" customHeight="1" x14ac:dyDescent="0.35">
      <c r="A34" s="46"/>
      <c r="B34" s="48" t="s">
        <v>924</v>
      </c>
      <c r="C34" s="145" t="s">
        <v>500</v>
      </c>
      <c r="D34" s="30">
        <v>56.279499999999999</v>
      </c>
      <c r="E34" s="30">
        <v>9.6925000000000008</v>
      </c>
      <c r="F34" s="30">
        <v>4.9139999999999997</v>
      </c>
      <c r="G34" s="30">
        <v>9.2620000000000005</v>
      </c>
      <c r="H34" s="30">
        <v>5.1999999999999998E-2</v>
      </c>
      <c r="I34" s="30">
        <v>13.6835</v>
      </c>
      <c r="J34" s="30">
        <v>5.6334999999999997</v>
      </c>
      <c r="K34" s="30">
        <v>0.32600000000000001</v>
      </c>
      <c r="L34" s="30">
        <v>0.46</v>
      </c>
      <c r="M34" s="31" t="s">
        <v>3</v>
      </c>
      <c r="N34" s="30">
        <v>0.05</v>
      </c>
      <c r="O34" s="31" t="s">
        <v>3</v>
      </c>
      <c r="P34" s="31" t="s">
        <v>3</v>
      </c>
      <c r="Q34" s="31" t="s">
        <v>3</v>
      </c>
      <c r="R34" s="30">
        <v>100.35299999999999</v>
      </c>
      <c r="S34" s="82">
        <v>77.066339443635144</v>
      </c>
      <c r="T34" s="49">
        <v>0.3448646579563085</v>
      </c>
    </row>
    <row r="35" spans="1:20" ht="14.5" customHeight="1" x14ac:dyDescent="0.35">
      <c r="A35" s="46"/>
      <c r="B35" s="48" t="s">
        <v>925</v>
      </c>
      <c r="C35" s="145" t="s">
        <v>500</v>
      </c>
      <c r="D35" s="30">
        <v>50.905000000000001</v>
      </c>
      <c r="E35" s="30">
        <v>4.7990000000000004</v>
      </c>
      <c r="F35" s="30">
        <v>9.5730000000000004</v>
      </c>
      <c r="G35" s="30">
        <v>14.342000000000001</v>
      </c>
      <c r="H35" s="30">
        <v>0.25600000000000001</v>
      </c>
      <c r="I35" s="30">
        <v>19.207000000000001</v>
      </c>
      <c r="J35" s="30">
        <v>0.30599999999999999</v>
      </c>
      <c r="K35" s="30">
        <v>0.04</v>
      </c>
      <c r="L35" s="30">
        <v>0.157</v>
      </c>
      <c r="M35" s="31" t="s">
        <v>3</v>
      </c>
      <c r="N35" s="30" t="s">
        <v>6</v>
      </c>
      <c r="O35" s="31" t="s">
        <v>3</v>
      </c>
      <c r="P35" s="31" t="s">
        <v>3</v>
      </c>
      <c r="Q35" s="31" t="s">
        <v>3</v>
      </c>
      <c r="R35" s="30">
        <v>99.635000000000005</v>
      </c>
      <c r="S35" s="82">
        <v>72.75989952724936</v>
      </c>
      <c r="T35" s="49">
        <v>0</v>
      </c>
    </row>
    <row r="36" spans="1:20" ht="14.5" customHeight="1" x14ac:dyDescent="0.35">
      <c r="A36" s="46"/>
      <c r="B36" s="48" t="s">
        <v>926</v>
      </c>
      <c r="C36" s="145" t="s">
        <v>500</v>
      </c>
      <c r="D36" s="30">
        <v>54.920999999999999</v>
      </c>
      <c r="E36" s="30">
        <v>8.2639999999999993</v>
      </c>
      <c r="F36" s="30">
        <v>4.0564999999999998</v>
      </c>
      <c r="G36" s="30">
        <v>10.6</v>
      </c>
      <c r="H36" s="30" t="s">
        <v>6</v>
      </c>
      <c r="I36" s="30">
        <v>16.6205</v>
      </c>
      <c r="J36" s="30">
        <v>3.4550000000000001</v>
      </c>
      <c r="K36" s="30">
        <v>1.278</v>
      </c>
      <c r="L36" s="30">
        <v>0.374</v>
      </c>
      <c r="M36" s="30" t="s">
        <v>607</v>
      </c>
      <c r="N36" s="30">
        <v>8.2000000000000003E-2</v>
      </c>
      <c r="O36" s="31" t="s">
        <v>3</v>
      </c>
      <c r="P36" s="31" t="s">
        <v>3</v>
      </c>
      <c r="Q36" s="31" t="s">
        <v>3</v>
      </c>
      <c r="R36" s="30">
        <v>99.760999999999996</v>
      </c>
      <c r="S36" s="82">
        <v>82.328477339346321</v>
      </c>
      <c r="T36" s="49">
        <v>0.6612369342608666</v>
      </c>
    </row>
    <row r="37" spans="1:20" ht="14.5" customHeight="1" x14ac:dyDescent="0.35">
      <c r="A37" s="46"/>
      <c r="B37" s="48" t="s">
        <v>927</v>
      </c>
      <c r="C37" s="145" t="s">
        <v>500</v>
      </c>
      <c r="D37" s="30">
        <v>52.65</v>
      </c>
      <c r="E37" s="30">
        <v>9.1884999999999994</v>
      </c>
      <c r="F37" s="30">
        <v>4.7154999999999996</v>
      </c>
      <c r="G37" s="30">
        <v>8.0990000000000002</v>
      </c>
      <c r="H37" s="30" t="s">
        <v>6</v>
      </c>
      <c r="I37" s="30">
        <v>14.172000000000001</v>
      </c>
      <c r="J37" s="30">
        <v>5.1944999999999997</v>
      </c>
      <c r="K37" s="30">
        <v>0.18049999999999999</v>
      </c>
      <c r="L37" s="30">
        <v>0.25600000000000001</v>
      </c>
      <c r="M37" s="30" t="s">
        <v>607</v>
      </c>
      <c r="N37" s="30">
        <v>8.3000000000000004E-2</v>
      </c>
      <c r="O37" s="31" t="s">
        <v>3</v>
      </c>
      <c r="P37" s="31" t="s">
        <v>3</v>
      </c>
      <c r="Q37" s="31" t="s">
        <v>3</v>
      </c>
      <c r="R37" s="30">
        <v>94.649000000000001</v>
      </c>
      <c r="S37" s="82">
        <v>75.382448139628096</v>
      </c>
      <c r="T37" s="49">
        <v>0.60231620654951723</v>
      </c>
    </row>
    <row r="38" spans="1:20" ht="14.5" customHeight="1" x14ac:dyDescent="0.35">
      <c r="A38" s="46"/>
      <c r="B38" s="48" t="s">
        <v>928</v>
      </c>
      <c r="C38" s="145" t="s">
        <v>500</v>
      </c>
      <c r="D38" s="30">
        <v>54.3</v>
      </c>
      <c r="E38" s="30">
        <v>5.48</v>
      </c>
      <c r="F38" s="30">
        <v>7.93</v>
      </c>
      <c r="G38" s="30">
        <v>12.55</v>
      </c>
      <c r="H38" s="30">
        <v>0.1</v>
      </c>
      <c r="I38" s="30">
        <v>14.56</v>
      </c>
      <c r="J38" s="30">
        <v>3.53</v>
      </c>
      <c r="K38" s="30">
        <v>0.16</v>
      </c>
      <c r="L38" s="30">
        <v>0.41</v>
      </c>
      <c r="M38" s="30" t="s">
        <v>607</v>
      </c>
      <c r="N38" s="30">
        <v>7.0000000000000007E-2</v>
      </c>
      <c r="O38" s="31" t="s">
        <v>3</v>
      </c>
      <c r="P38" s="31" t="s">
        <v>3</v>
      </c>
      <c r="Q38" s="31" t="s">
        <v>3</v>
      </c>
      <c r="R38" s="30">
        <v>99.15</v>
      </c>
      <c r="S38" s="82">
        <v>73.832808003625658</v>
      </c>
      <c r="T38" s="49">
        <v>0.84962378089486901</v>
      </c>
    </row>
    <row r="39" spans="1:20" ht="14.5" customHeight="1" x14ac:dyDescent="0.35">
      <c r="A39" s="46"/>
      <c r="B39" s="48" t="s">
        <v>929</v>
      </c>
      <c r="C39" s="145" t="s">
        <v>720</v>
      </c>
      <c r="D39" s="30">
        <v>53.210999999999999</v>
      </c>
      <c r="E39" s="30">
        <v>0.76700000000000002</v>
      </c>
      <c r="F39" s="30">
        <v>5.2610000000000001</v>
      </c>
      <c r="G39" s="30">
        <v>15.048999999999999</v>
      </c>
      <c r="H39" s="30">
        <v>0.124</v>
      </c>
      <c r="I39" s="30">
        <v>22.978999999999999</v>
      </c>
      <c r="J39" s="30">
        <v>0.625</v>
      </c>
      <c r="K39" s="30">
        <v>7.4999999999999997E-2</v>
      </c>
      <c r="L39" s="30">
        <v>1.845</v>
      </c>
      <c r="M39" s="30" t="s">
        <v>607</v>
      </c>
      <c r="N39" s="30">
        <v>0.13200000000000001</v>
      </c>
      <c r="O39" s="31" t="s">
        <v>3</v>
      </c>
      <c r="P39" s="31" t="s">
        <v>3</v>
      </c>
      <c r="Q39" s="31" t="s">
        <v>3</v>
      </c>
      <c r="R39" s="30">
        <v>100.128</v>
      </c>
      <c r="S39" s="82">
        <v>83.606269890421629</v>
      </c>
      <c r="T39" s="49">
        <v>10.350071000088052</v>
      </c>
    </row>
    <row r="40" spans="1:20" ht="14.5" customHeight="1" x14ac:dyDescent="0.35">
      <c r="A40" s="46"/>
      <c r="B40" s="48" t="s">
        <v>930</v>
      </c>
      <c r="C40" s="145" t="s">
        <v>500</v>
      </c>
      <c r="D40" s="30">
        <v>51.379300000000001</v>
      </c>
      <c r="E40" s="30">
        <v>3.0802999999999998</v>
      </c>
      <c r="F40" s="30">
        <v>6.9493</v>
      </c>
      <c r="G40" s="30">
        <v>14.712</v>
      </c>
      <c r="H40" s="30">
        <v>0.111</v>
      </c>
      <c r="I40" s="30">
        <v>20.407299999999999</v>
      </c>
      <c r="J40" s="30">
        <v>1.0217000000000001</v>
      </c>
      <c r="K40" s="30">
        <v>0.75670000000000004</v>
      </c>
      <c r="L40" s="30">
        <v>0.56569999999999998</v>
      </c>
      <c r="M40" s="30" t="s">
        <v>607</v>
      </c>
      <c r="N40" s="30" t="s">
        <v>6</v>
      </c>
      <c r="O40" s="31" t="s">
        <v>3</v>
      </c>
      <c r="P40" s="31" t="s">
        <v>3</v>
      </c>
      <c r="Q40" s="31" t="s">
        <v>3</v>
      </c>
      <c r="R40" s="30">
        <v>99.033299999999997</v>
      </c>
      <c r="S40" s="82">
        <v>79.055129772443706</v>
      </c>
      <c r="T40" s="49">
        <v>0</v>
      </c>
    </row>
    <row r="41" spans="1:20" ht="14.5" customHeight="1" x14ac:dyDescent="0.35">
      <c r="A41" s="46"/>
      <c r="B41" s="48" t="s">
        <v>931</v>
      </c>
      <c r="C41" s="145" t="s">
        <v>500</v>
      </c>
      <c r="D41" s="30">
        <v>53.547699999999999</v>
      </c>
      <c r="E41" s="30">
        <v>5.1210000000000004</v>
      </c>
      <c r="F41" s="30">
        <v>5.5336999999999996</v>
      </c>
      <c r="G41" s="30">
        <v>11.981999999999999</v>
      </c>
      <c r="H41" s="30">
        <v>7.7299999999999994E-2</v>
      </c>
      <c r="I41" s="30">
        <v>20.068000000000001</v>
      </c>
      <c r="J41" s="30">
        <v>1.6276999999999999</v>
      </c>
      <c r="K41" s="30">
        <v>1.0557000000000001</v>
      </c>
      <c r="L41" s="30">
        <v>0.32569999999999999</v>
      </c>
      <c r="M41" s="30" t="s">
        <v>607</v>
      </c>
      <c r="N41" s="30" t="s">
        <v>6</v>
      </c>
      <c r="O41" s="31" t="s">
        <v>3</v>
      </c>
      <c r="P41" s="31" t="s">
        <v>3</v>
      </c>
      <c r="Q41" s="31" t="s">
        <v>3</v>
      </c>
      <c r="R41" s="30">
        <v>99.448800000000006</v>
      </c>
      <c r="S41" s="82">
        <v>79.425679219199878</v>
      </c>
      <c r="T41" s="49">
        <v>0</v>
      </c>
    </row>
    <row r="42" spans="1:20" ht="14.5" customHeight="1" x14ac:dyDescent="0.35">
      <c r="A42" s="46"/>
      <c r="B42" s="48" t="s">
        <v>932</v>
      </c>
      <c r="C42" s="145" t="s">
        <v>1</v>
      </c>
      <c r="D42" s="30">
        <v>55.585799999999999</v>
      </c>
      <c r="E42" s="30">
        <v>0.94330000000000003</v>
      </c>
      <c r="F42" s="30">
        <v>2.4295</v>
      </c>
      <c r="G42" s="30">
        <v>18.2425</v>
      </c>
      <c r="H42" s="30">
        <v>8.9499999999999996E-2</v>
      </c>
      <c r="I42" s="30">
        <v>19.959499999999998</v>
      </c>
      <c r="J42" s="30">
        <v>1.0620000000000001</v>
      </c>
      <c r="K42" s="30">
        <v>0.124</v>
      </c>
      <c r="L42" s="30">
        <v>0.03</v>
      </c>
      <c r="M42" s="30">
        <v>6.2E-2</v>
      </c>
      <c r="N42" s="30">
        <v>1.2095</v>
      </c>
      <c r="O42" s="31" t="s">
        <v>3</v>
      </c>
      <c r="P42" s="31" t="s">
        <v>3</v>
      </c>
      <c r="Q42" s="31" t="s">
        <v>3</v>
      </c>
      <c r="R42" s="30">
        <v>99.7376</v>
      </c>
      <c r="S42" s="82">
        <v>93.049368679364008</v>
      </c>
      <c r="T42" s="49">
        <v>46.240703165324078</v>
      </c>
    </row>
    <row r="43" spans="1:20" ht="14.5" customHeight="1" x14ac:dyDescent="0.35">
      <c r="A43" s="46"/>
      <c r="B43" s="48" t="s">
        <v>933</v>
      </c>
      <c r="C43" s="145" t="s">
        <v>1</v>
      </c>
      <c r="D43" s="30">
        <v>57.232999999999997</v>
      </c>
      <c r="E43" s="30">
        <v>0.46400000000000002</v>
      </c>
      <c r="F43" s="30">
        <v>4.3620000000000001</v>
      </c>
      <c r="G43" s="30">
        <v>29.922999999999998</v>
      </c>
      <c r="H43" s="30">
        <v>0.121</v>
      </c>
      <c r="I43" s="30">
        <v>6.6</v>
      </c>
      <c r="J43" s="30">
        <v>0.40699999999999997</v>
      </c>
      <c r="K43" s="30">
        <v>6.7000000000000004E-2</v>
      </c>
      <c r="L43" s="30">
        <v>0.03</v>
      </c>
      <c r="M43" s="30">
        <v>9.9000000000000005E-2</v>
      </c>
      <c r="N43" s="30">
        <v>0.46200000000000002</v>
      </c>
      <c r="O43" s="31" t="s">
        <v>3</v>
      </c>
      <c r="P43" s="31" t="s">
        <v>3</v>
      </c>
      <c r="Q43" s="31" t="s">
        <v>3</v>
      </c>
      <c r="R43" s="30">
        <v>99.768000000000001</v>
      </c>
      <c r="S43" s="82">
        <v>92.441658167817806</v>
      </c>
      <c r="T43" s="49">
        <v>40.045879889360499</v>
      </c>
    </row>
    <row r="44" spans="1:20" ht="14.5" customHeight="1" x14ac:dyDescent="0.35">
      <c r="A44" s="46"/>
      <c r="B44" s="48" t="s">
        <v>934</v>
      </c>
      <c r="C44" s="145" t="s">
        <v>1</v>
      </c>
      <c r="D44" s="30">
        <v>55.617800000000003</v>
      </c>
      <c r="E44" s="30">
        <v>2.6276000000000002</v>
      </c>
      <c r="F44" s="30">
        <v>2.9346000000000001</v>
      </c>
      <c r="G44" s="30">
        <v>17.170200000000001</v>
      </c>
      <c r="H44" s="30">
        <v>6.1400000000000003E-2</v>
      </c>
      <c r="I44" s="30">
        <v>16.026399999999999</v>
      </c>
      <c r="J44" s="30">
        <v>2.5171999999999999</v>
      </c>
      <c r="K44" s="30">
        <v>0.04</v>
      </c>
      <c r="L44" s="30">
        <v>3.6200000000000003E-2</v>
      </c>
      <c r="M44" s="30">
        <v>0.06</v>
      </c>
      <c r="N44" s="30">
        <v>2.3645999999999998</v>
      </c>
      <c r="O44" s="31" t="s">
        <v>3</v>
      </c>
      <c r="P44" s="31" t="s">
        <v>3</v>
      </c>
      <c r="Q44" s="31" t="s">
        <v>3</v>
      </c>
      <c r="R44" s="30">
        <v>99.456000000000003</v>
      </c>
      <c r="S44" s="82">
        <v>91.252267430604064</v>
      </c>
      <c r="T44" s="49">
        <v>37.643769073880456</v>
      </c>
    </row>
    <row r="45" spans="1:20" ht="14.5" customHeight="1" x14ac:dyDescent="0.35">
      <c r="A45" s="46"/>
      <c r="B45" s="48" t="s">
        <v>571</v>
      </c>
      <c r="C45" s="145" t="s">
        <v>500</v>
      </c>
      <c r="D45" s="31" t="s">
        <v>3</v>
      </c>
      <c r="E45" s="31" t="s">
        <v>3</v>
      </c>
      <c r="F45" s="31" t="s">
        <v>3</v>
      </c>
      <c r="G45" s="31" t="s">
        <v>3</v>
      </c>
      <c r="H45" s="31" t="s">
        <v>3</v>
      </c>
      <c r="I45" s="31" t="s">
        <v>3</v>
      </c>
      <c r="J45" s="31" t="s">
        <v>3</v>
      </c>
      <c r="K45" s="31" t="s">
        <v>3</v>
      </c>
      <c r="L45" s="31" t="s">
        <v>3</v>
      </c>
      <c r="M45" s="31" t="s">
        <v>3</v>
      </c>
      <c r="N45" s="31" t="s">
        <v>3</v>
      </c>
      <c r="O45" s="31" t="s">
        <v>3</v>
      </c>
      <c r="P45" s="31" t="s">
        <v>3</v>
      </c>
      <c r="Q45" s="31" t="s">
        <v>3</v>
      </c>
      <c r="R45" s="31" t="s">
        <v>3</v>
      </c>
      <c r="S45" s="82" t="s">
        <v>3</v>
      </c>
      <c r="T45" s="49" t="s">
        <v>3</v>
      </c>
    </row>
    <row r="46" spans="1:20" ht="14.5" customHeight="1" x14ac:dyDescent="0.35">
      <c r="A46" s="46"/>
      <c r="B46" s="48" t="s">
        <v>935</v>
      </c>
      <c r="C46" s="145" t="s">
        <v>1</v>
      </c>
      <c r="D46" s="30">
        <v>55.009</v>
      </c>
      <c r="E46" s="30">
        <v>0.77249999999999996</v>
      </c>
      <c r="F46" s="30">
        <v>1.38</v>
      </c>
      <c r="G46" s="30">
        <v>16.250499999999999</v>
      </c>
      <c r="H46" s="30">
        <v>4.5999999999999999E-2</v>
      </c>
      <c r="I46" s="30">
        <v>26.219000000000001</v>
      </c>
      <c r="J46" s="30">
        <v>0.36399999999999999</v>
      </c>
      <c r="K46" s="30">
        <v>0.04</v>
      </c>
      <c r="L46" s="30">
        <v>3.2500000000000001E-2</v>
      </c>
      <c r="M46" s="30" t="s">
        <v>607</v>
      </c>
      <c r="N46" s="30">
        <v>0.182</v>
      </c>
      <c r="O46" s="31" t="s">
        <v>3</v>
      </c>
      <c r="P46" s="31" t="s">
        <v>3</v>
      </c>
      <c r="Q46" s="31" t="s">
        <v>3</v>
      </c>
      <c r="R46" s="30">
        <v>100.35550000000001</v>
      </c>
      <c r="S46" s="82">
        <v>95.453447098528287</v>
      </c>
      <c r="T46" s="49">
        <v>13.647758446695878</v>
      </c>
    </row>
    <row r="47" spans="1:20" ht="14.5" customHeight="1" x14ac:dyDescent="0.35">
      <c r="A47" s="46"/>
      <c r="B47" s="48" t="s">
        <v>936</v>
      </c>
      <c r="C47" s="145" t="s">
        <v>1</v>
      </c>
      <c r="D47" s="31" t="s">
        <v>3</v>
      </c>
      <c r="E47" s="31" t="s">
        <v>3</v>
      </c>
      <c r="F47" s="31" t="s">
        <v>3</v>
      </c>
      <c r="G47" s="31" t="s">
        <v>3</v>
      </c>
      <c r="H47" s="31" t="s">
        <v>3</v>
      </c>
      <c r="I47" s="31" t="s">
        <v>3</v>
      </c>
      <c r="J47" s="31" t="s">
        <v>3</v>
      </c>
      <c r="K47" s="31" t="s">
        <v>3</v>
      </c>
      <c r="L47" s="31" t="s">
        <v>3</v>
      </c>
      <c r="M47" s="31" t="s">
        <v>3</v>
      </c>
      <c r="N47" s="31" t="s">
        <v>3</v>
      </c>
      <c r="O47" s="31" t="s">
        <v>3</v>
      </c>
      <c r="P47" s="31" t="s">
        <v>3</v>
      </c>
      <c r="Q47" s="31" t="s">
        <v>3</v>
      </c>
      <c r="R47" s="31" t="s">
        <v>3</v>
      </c>
      <c r="S47" s="82" t="s">
        <v>3</v>
      </c>
      <c r="T47" s="49" t="s">
        <v>3</v>
      </c>
    </row>
    <row r="48" spans="1:20" ht="14.5" customHeight="1" x14ac:dyDescent="0.35">
      <c r="A48" s="46"/>
      <c r="B48" s="48" t="s">
        <v>937</v>
      </c>
      <c r="C48" s="145" t="s">
        <v>500</v>
      </c>
      <c r="D48" s="30">
        <v>53.167700000000004</v>
      </c>
      <c r="E48" s="30">
        <v>10.503</v>
      </c>
      <c r="F48" s="30">
        <v>6.31</v>
      </c>
      <c r="G48" s="30">
        <v>8.0890000000000004</v>
      </c>
      <c r="H48" s="30">
        <v>7.6999999999999999E-2</v>
      </c>
      <c r="I48" s="30">
        <v>15.5457</v>
      </c>
      <c r="J48" s="30">
        <v>4.2523</v>
      </c>
      <c r="K48" s="30">
        <v>0.37</v>
      </c>
      <c r="L48" s="30">
        <v>0.45</v>
      </c>
      <c r="M48" s="30" t="s">
        <v>607</v>
      </c>
      <c r="N48" s="30" t="s">
        <v>6</v>
      </c>
      <c r="O48" s="31" t="s">
        <v>3</v>
      </c>
      <c r="P48" s="31" t="s">
        <v>3</v>
      </c>
      <c r="Q48" s="31" t="s">
        <v>3</v>
      </c>
      <c r="R48" s="30">
        <v>98.874700000000004</v>
      </c>
      <c r="S48" s="82">
        <v>69.563523769621256</v>
      </c>
      <c r="T48" s="49">
        <v>0</v>
      </c>
    </row>
    <row r="49" spans="1:20" ht="14.5" customHeight="1" x14ac:dyDescent="0.35">
      <c r="A49" s="46"/>
      <c r="B49" s="48" t="s">
        <v>938</v>
      </c>
      <c r="C49" s="145" t="s">
        <v>500</v>
      </c>
      <c r="D49" s="30">
        <v>54.7485</v>
      </c>
      <c r="E49" s="30">
        <v>7.1814999999999998</v>
      </c>
      <c r="F49" s="30">
        <v>4.9065000000000003</v>
      </c>
      <c r="G49" s="30">
        <v>10.805</v>
      </c>
      <c r="H49" s="30">
        <v>7.5499999999999998E-2</v>
      </c>
      <c r="I49" s="30">
        <v>17.533000000000001</v>
      </c>
      <c r="J49" s="30">
        <v>3.3855</v>
      </c>
      <c r="K49" s="30">
        <v>0.45250000000000001</v>
      </c>
      <c r="L49" s="30">
        <v>0.41049999999999998</v>
      </c>
      <c r="M49" s="30" t="s">
        <v>607</v>
      </c>
      <c r="N49" s="30" t="s">
        <v>6</v>
      </c>
      <c r="O49" s="31" t="s">
        <v>3</v>
      </c>
      <c r="P49" s="31" t="s">
        <v>3</v>
      </c>
      <c r="Q49" s="31" t="s">
        <v>3</v>
      </c>
      <c r="R49" s="30">
        <v>99.608500000000006</v>
      </c>
      <c r="S49" s="82">
        <v>79.700462348132262</v>
      </c>
      <c r="T49" s="49">
        <v>0</v>
      </c>
    </row>
    <row r="50" spans="1:20" ht="14.5" customHeight="1" x14ac:dyDescent="0.35">
      <c r="A50" s="46"/>
      <c r="B50" s="48" t="s">
        <v>939</v>
      </c>
      <c r="C50" s="145" t="s">
        <v>500</v>
      </c>
      <c r="D50" s="30">
        <v>53.817</v>
      </c>
      <c r="E50" s="30">
        <v>7.4459999999999997</v>
      </c>
      <c r="F50" s="30">
        <v>5.5884999999999998</v>
      </c>
      <c r="G50" s="30">
        <v>10.717499999999999</v>
      </c>
      <c r="H50" s="30">
        <v>5.0500000000000003E-2</v>
      </c>
      <c r="I50" s="30">
        <v>18.4755</v>
      </c>
      <c r="J50" s="30">
        <v>2.5049999999999999</v>
      </c>
      <c r="K50" s="30">
        <v>0.64449999999999996</v>
      </c>
      <c r="L50" s="30">
        <v>0.39550000000000002</v>
      </c>
      <c r="M50" s="30" t="s">
        <v>607</v>
      </c>
      <c r="N50" s="30" t="s">
        <v>6</v>
      </c>
      <c r="O50" s="31" t="s">
        <v>3</v>
      </c>
      <c r="P50" s="31" t="s">
        <v>3</v>
      </c>
      <c r="Q50" s="31" t="s">
        <v>3</v>
      </c>
      <c r="R50" s="30">
        <v>99.75</v>
      </c>
      <c r="S50" s="82">
        <v>77.371286860985833</v>
      </c>
      <c r="T50" s="49">
        <v>0</v>
      </c>
    </row>
    <row r="51" spans="1:20" ht="14.5" customHeight="1" x14ac:dyDescent="0.35">
      <c r="A51" s="46"/>
      <c r="B51" s="48" t="s">
        <v>940</v>
      </c>
      <c r="C51" s="145" t="s">
        <v>500</v>
      </c>
      <c r="D51" s="30">
        <v>53.113999999999997</v>
      </c>
      <c r="E51" s="30">
        <v>5.1237000000000004</v>
      </c>
      <c r="F51" s="30">
        <v>5.6470000000000002</v>
      </c>
      <c r="G51" s="30">
        <v>10.760999999999999</v>
      </c>
      <c r="H51" s="30">
        <v>0.1103</v>
      </c>
      <c r="I51" s="30">
        <v>18.357299999999999</v>
      </c>
      <c r="J51" s="30">
        <v>2.5339999999999998</v>
      </c>
      <c r="K51" s="30">
        <v>0.63970000000000005</v>
      </c>
      <c r="L51" s="30">
        <v>2.7726999999999999</v>
      </c>
      <c r="M51" s="30" t="s">
        <v>607</v>
      </c>
      <c r="N51" s="30" t="s">
        <v>6</v>
      </c>
      <c r="O51" s="31" t="s">
        <v>3</v>
      </c>
      <c r="P51" s="31" t="s">
        <v>3</v>
      </c>
      <c r="Q51" s="31" t="s">
        <v>3</v>
      </c>
      <c r="R51" s="30">
        <v>99.169700000000006</v>
      </c>
      <c r="S51" s="82">
        <v>77.259689576423014</v>
      </c>
      <c r="T51" s="49">
        <v>0</v>
      </c>
    </row>
    <row r="52" spans="1:20" ht="14.5" customHeight="1" x14ac:dyDescent="0.35">
      <c r="A52" s="46"/>
      <c r="B52" s="48" t="s">
        <v>941</v>
      </c>
      <c r="C52" s="145" t="s">
        <v>500</v>
      </c>
      <c r="D52" s="30">
        <v>53.3093</v>
      </c>
      <c r="E52" s="30">
        <v>7.3982999999999999</v>
      </c>
      <c r="F52" s="30">
        <v>5.6059999999999999</v>
      </c>
      <c r="G52" s="30">
        <v>10.567</v>
      </c>
      <c r="H52" s="30">
        <v>0.11</v>
      </c>
      <c r="I52" s="30">
        <v>18.381699999999999</v>
      </c>
      <c r="J52" s="30">
        <v>2.5099999999999998</v>
      </c>
      <c r="K52" s="30">
        <v>0.63229999999999997</v>
      </c>
      <c r="L52" s="30">
        <v>0.37730000000000002</v>
      </c>
      <c r="M52" s="30" t="s">
        <v>607</v>
      </c>
      <c r="N52" s="30" t="s">
        <v>6</v>
      </c>
      <c r="O52" s="31" t="s">
        <v>3</v>
      </c>
      <c r="P52" s="31" t="s">
        <v>3</v>
      </c>
      <c r="Q52" s="31" t="s">
        <v>3</v>
      </c>
      <c r="R52" s="30">
        <v>99.001900000000006</v>
      </c>
      <c r="S52" s="82">
        <v>77.067519184051932</v>
      </c>
      <c r="T52" s="49">
        <v>0</v>
      </c>
    </row>
    <row r="53" spans="1:20" ht="14.5" customHeight="1" x14ac:dyDescent="0.35">
      <c r="A53" s="46"/>
      <c r="B53" s="48" t="s">
        <v>942</v>
      </c>
      <c r="C53" s="145" t="s">
        <v>500</v>
      </c>
      <c r="D53" s="30">
        <v>53.990699999999997</v>
      </c>
      <c r="E53" s="30">
        <v>6.6257000000000001</v>
      </c>
      <c r="F53" s="30">
        <v>4.8746999999999998</v>
      </c>
      <c r="G53" s="30">
        <v>11.01</v>
      </c>
      <c r="H53" s="30">
        <v>7.9299999999999995E-2</v>
      </c>
      <c r="I53" s="30">
        <v>18.722300000000001</v>
      </c>
      <c r="J53" s="30">
        <v>2.5663</v>
      </c>
      <c r="K53" s="30">
        <v>1.0940000000000001</v>
      </c>
      <c r="L53" s="30">
        <v>0.32800000000000001</v>
      </c>
      <c r="M53" s="30" t="s">
        <v>607</v>
      </c>
      <c r="N53" s="30" t="s">
        <v>6</v>
      </c>
      <c r="O53" s="31" t="s">
        <v>3</v>
      </c>
      <c r="P53" s="31" t="s">
        <v>3</v>
      </c>
      <c r="Q53" s="31" t="s">
        <v>3</v>
      </c>
      <c r="R53" s="30">
        <v>99.400999999999996</v>
      </c>
      <c r="S53" s="82">
        <v>80.106668539643451</v>
      </c>
      <c r="T53" s="49">
        <v>0</v>
      </c>
    </row>
    <row r="54" spans="1:20" ht="14.5" customHeight="1" x14ac:dyDescent="0.35">
      <c r="A54" s="46"/>
      <c r="B54" s="48" t="s">
        <v>943</v>
      </c>
      <c r="C54" s="145" t="s">
        <v>500</v>
      </c>
      <c r="D54" s="30">
        <v>55.215299999999999</v>
      </c>
      <c r="E54" s="30">
        <v>8.7277000000000005</v>
      </c>
      <c r="F54" s="30">
        <v>6.0476999999999999</v>
      </c>
      <c r="G54" s="30">
        <v>9.2029999999999994</v>
      </c>
      <c r="H54" s="30" t="s">
        <v>6</v>
      </c>
      <c r="I54" s="30">
        <v>14.302</v>
      </c>
      <c r="J54" s="30">
        <v>5.0677000000000003</v>
      </c>
      <c r="K54" s="30">
        <v>0.37530000000000002</v>
      </c>
      <c r="L54" s="30">
        <v>0.60499999999999998</v>
      </c>
      <c r="M54" s="30" t="s">
        <v>607</v>
      </c>
      <c r="N54" s="30" t="s">
        <v>6</v>
      </c>
      <c r="O54" s="31" t="s">
        <v>3</v>
      </c>
      <c r="P54" s="31" t="s">
        <v>3</v>
      </c>
      <c r="Q54" s="31" t="s">
        <v>3</v>
      </c>
      <c r="R54" s="30">
        <v>99.703699999999998</v>
      </c>
      <c r="S54" s="82">
        <v>73.068103966741603</v>
      </c>
      <c r="T54" s="49">
        <v>0</v>
      </c>
    </row>
    <row r="55" spans="1:20" ht="14.5" customHeight="1" x14ac:dyDescent="0.35">
      <c r="A55" s="46"/>
      <c r="B55" s="48" t="s">
        <v>944</v>
      </c>
      <c r="C55" s="145" t="s">
        <v>500</v>
      </c>
      <c r="D55" s="30">
        <v>54.686300000000003</v>
      </c>
      <c r="E55" s="30">
        <v>6.9317000000000002</v>
      </c>
      <c r="F55" s="30">
        <v>3.8803000000000001</v>
      </c>
      <c r="G55" s="30">
        <v>11.887</v>
      </c>
      <c r="H55" s="30">
        <v>7.0999999999999994E-2</v>
      </c>
      <c r="I55" s="30">
        <v>20.182300000000001</v>
      </c>
      <c r="J55" s="30">
        <v>1.7909999999999999</v>
      </c>
      <c r="K55" s="30">
        <v>1.2709999999999999</v>
      </c>
      <c r="L55" s="30">
        <v>0.34670000000000001</v>
      </c>
      <c r="M55" s="30" t="s">
        <v>607</v>
      </c>
      <c r="N55" s="30" t="s">
        <v>6</v>
      </c>
      <c r="O55" s="31" t="s">
        <v>3</v>
      </c>
      <c r="P55" s="31" t="s">
        <v>3</v>
      </c>
      <c r="Q55" s="31" t="s">
        <v>3</v>
      </c>
      <c r="R55" s="30">
        <v>101.15730000000001</v>
      </c>
      <c r="S55" s="82">
        <v>84.524221831340796</v>
      </c>
      <c r="T55" s="49">
        <v>0</v>
      </c>
    </row>
    <row r="56" spans="1:20" ht="14.5" customHeight="1" x14ac:dyDescent="0.35">
      <c r="A56" s="46"/>
      <c r="B56" s="48" t="s">
        <v>945</v>
      </c>
      <c r="C56" s="145" t="s">
        <v>500</v>
      </c>
      <c r="D56" s="31" t="s">
        <v>3</v>
      </c>
      <c r="E56" s="31" t="s">
        <v>3</v>
      </c>
      <c r="F56" s="31" t="s">
        <v>3</v>
      </c>
      <c r="G56" s="31" t="s">
        <v>3</v>
      </c>
      <c r="H56" s="31" t="s">
        <v>3</v>
      </c>
      <c r="I56" s="31" t="s">
        <v>3</v>
      </c>
      <c r="J56" s="31" t="s">
        <v>3</v>
      </c>
      <c r="K56" s="31" t="s">
        <v>3</v>
      </c>
      <c r="L56" s="31" t="s">
        <v>3</v>
      </c>
      <c r="M56" s="31" t="s">
        <v>3</v>
      </c>
      <c r="N56" s="31" t="s">
        <v>3</v>
      </c>
      <c r="O56" s="31" t="s">
        <v>3</v>
      </c>
      <c r="P56" s="31" t="s">
        <v>3</v>
      </c>
      <c r="Q56" s="31" t="s">
        <v>3</v>
      </c>
      <c r="R56" s="31" t="s">
        <v>3</v>
      </c>
      <c r="S56" s="82" t="s">
        <v>3</v>
      </c>
      <c r="T56" s="49" t="s">
        <v>3</v>
      </c>
    </row>
    <row r="57" spans="1:20" ht="14.5" customHeight="1" x14ac:dyDescent="0.35">
      <c r="A57" s="46"/>
      <c r="B57" s="48" t="s">
        <v>946</v>
      </c>
      <c r="C57" s="145" t="s">
        <v>500</v>
      </c>
      <c r="D57" s="30">
        <v>54.041699999999999</v>
      </c>
      <c r="E57" s="30">
        <v>8.7177000000000007</v>
      </c>
      <c r="F57" s="30">
        <v>4.5773000000000001</v>
      </c>
      <c r="G57" s="30">
        <v>10.478</v>
      </c>
      <c r="H57" s="30">
        <v>8.7999999999999995E-2</v>
      </c>
      <c r="I57" s="30">
        <v>17.622</v>
      </c>
      <c r="J57" s="30">
        <v>3.2652999999999999</v>
      </c>
      <c r="K57" s="30">
        <v>0.61499999999999999</v>
      </c>
      <c r="L57" s="30">
        <v>0.38300000000000001</v>
      </c>
      <c r="M57" s="30" t="s">
        <v>607</v>
      </c>
      <c r="N57" s="30" t="s">
        <v>6</v>
      </c>
      <c r="O57" s="31" t="s">
        <v>3</v>
      </c>
      <c r="P57" s="31" t="s">
        <v>3</v>
      </c>
      <c r="Q57" s="31" t="s">
        <v>3</v>
      </c>
      <c r="R57" s="30">
        <v>99.897999999999996</v>
      </c>
      <c r="S57" s="82">
        <v>80.319713822592362</v>
      </c>
      <c r="T57" s="49">
        <v>0</v>
      </c>
    </row>
    <row r="58" spans="1:20" ht="14.5" customHeight="1" x14ac:dyDescent="0.35">
      <c r="A58" s="50"/>
      <c r="B58" s="79" t="s">
        <v>947</v>
      </c>
      <c r="C58" s="146" t="s">
        <v>500</v>
      </c>
      <c r="D58" s="11" t="s">
        <v>3</v>
      </c>
      <c r="E58" s="11" t="s">
        <v>3</v>
      </c>
      <c r="F58" s="11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11" t="s">
        <v>3</v>
      </c>
      <c r="M58" s="11" t="s">
        <v>3</v>
      </c>
      <c r="N58" s="11" t="s">
        <v>3</v>
      </c>
      <c r="O58" s="11" t="s">
        <v>3</v>
      </c>
      <c r="P58" s="11" t="s">
        <v>3</v>
      </c>
      <c r="Q58" s="11" t="s">
        <v>3</v>
      </c>
      <c r="R58" s="11" t="s">
        <v>3</v>
      </c>
      <c r="S58" s="41" t="s">
        <v>3</v>
      </c>
      <c r="T58" s="85" t="s">
        <v>3</v>
      </c>
    </row>
    <row r="59" spans="1:20" ht="14.5" customHeight="1" x14ac:dyDescent="0.35">
      <c r="A59" s="23" t="s">
        <v>84</v>
      </c>
      <c r="B59" s="78" t="s">
        <v>948</v>
      </c>
      <c r="C59" s="144" t="s">
        <v>61</v>
      </c>
      <c r="D59" s="21">
        <v>54.524000000000001</v>
      </c>
      <c r="E59" s="21">
        <v>1.5289999999999999</v>
      </c>
      <c r="F59" s="21">
        <v>2.5179999999999998</v>
      </c>
      <c r="G59" s="21">
        <v>17.260000000000002</v>
      </c>
      <c r="H59" s="21">
        <v>0.106</v>
      </c>
      <c r="I59" s="21">
        <v>19.768000000000001</v>
      </c>
      <c r="J59" s="21">
        <v>1.3160000000000001</v>
      </c>
      <c r="K59" s="21">
        <v>7.4999999999999997E-2</v>
      </c>
      <c r="L59" s="21">
        <v>7.1999999999999995E-2</v>
      </c>
      <c r="M59" s="21">
        <v>6.2E-2</v>
      </c>
      <c r="N59" s="21">
        <v>1.218</v>
      </c>
      <c r="O59" s="20" t="s">
        <v>3</v>
      </c>
      <c r="P59" s="20" t="s">
        <v>3</v>
      </c>
      <c r="Q59" s="21">
        <v>1.6E-2</v>
      </c>
      <c r="R59" s="21">
        <v>98.463999999999999</v>
      </c>
      <c r="S59" s="83">
        <v>92.43627639224141</v>
      </c>
      <c r="T59" s="84">
        <v>34.827327242899969</v>
      </c>
    </row>
    <row r="60" spans="1:20" ht="14.5" customHeight="1" x14ac:dyDescent="0.35">
      <c r="A60" s="46"/>
      <c r="B60" s="48" t="s">
        <v>949</v>
      </c>
      <c r="C60" s="145" t="s">
        <v>61</v>
      </c>
      <c r="D60" s="30">
        <v>56.241999999999997</v>
      </c>
      <c r="E60" s="30">
        <v>0.58799999999999997</v>
      </c>
      <c r="F60" s="30">
        <v>2.12</v>
      </c>
      <c r="G60" s="30">
        <v>16.190000000000001</v>
      </c>
      <c r="H60" s="30">
        <v>6.9000000000000006E-2</v>
      </c>
      <c r="I60" s="30">
        <v>22.68</v>
      </c>
      <c r="J60" s="30">
        <v>0.32300000000000001</v>
      </c>
      <c r="K60" s="30">
        <v>5.6000000000000001E-2</v>
      </c>
      <c r="L60" s="30">
        <v>0.32100000000000001</v>
      </c>
      <c r="M60" s="30">
        <v>0.04</v>
      </c>
      <c r="N60" s="30">
        <v>1.08</v>
      </c>
      <c r="O60" s="31" t="s">
        <v>3</v>
      </c>
      <c r="P60" s="31" t="s">
        <v>3</v>
      </c>
      <c r="Q60" s="30">
        <v>0</v>
      </c>
      <c r="R60" s="30">
        <v>99.709000000000003</v>
      </c>
      <c r="S60" s="82">
        <v>93.157935832624247</v>
      </c>
      <c r="T60" s="49">
        <v>55.200010105925742</v>
      </c>
    </row>
    <row r="61" spans="1:20" ht="14.5" customHeight="1" x14ac:dyDescent="0.35">
      <c r="A61" s="46"/>
      <c r="B61" s="48" t="s">
        <v>950</v>
      </c>
      <c r="C61" s="145" t="s">
        <v>61</v>
      </c>
      <c r="D61" s="30">
        <v>53.953000000000003</v>
      </c>
      <c r="E61" s="30">
        <v>1.359</v>
      </c>
      <c r="F61" s="30">
        <v>2.468</v>
      </c>
      <c r="G61" s="30">
        <v>17.163</v>
      </c>
      <c r="H61" s="30">
        <v>0.114</v>
      </c>
      <c r="I61" s="30">
        <v>19.547999999999998</v>
      </c>
      <c r="J61" s="30">
        <v>1.33</v>
      </c>
      <c r="K61" s="30">
        <v>0.111</v>
      </c>
      <c r="L61" s="30">
        <v>3.6999999999999998E-2</v>
      </c>
      <c r="M61" s="30">
        <v>5.8000000000000003E-2</v>
      </c>
      <c r="N61" s="30">
        <v>1.7150000000000001</v>
      </c>
      <c r="O61" s="31" t="s">
        <v>3</v>
      </c>
      <c r="P61" s="31" t="s">
        <v>3</v>
      </c>
      <c r="Q61" s="30">
        <v>0.01</v>
      </c>
      <c r="R61" s="30">
        <v>97.866</v>
      </c>
      <c r="S61" s="82">
        <v>92.536487936432394</v>
      </c>
      <c r="T61" s="49">
        <v>45.845346578580468</v>
      </c>
    </row>
    <row r="62" spans="1:20" ht="14.5" customHeight="1" x14ac:dyDescent="0.35">
      <c r="A62" s="46"/>
      <c r="B62" s="48" t="s">
        <v>951</v>
      </c>
      <c r="C62" s="145" t="s">
        <v>61</v>
      </c>
      <c r="D62" s="30">
        <v>54.319000000000003</v>
      </c>
      <c r="E62" s="30">
        <v>1.619</v>
      </c>
      <c r="F62" s="30">
        <v>2.6</v>
      </c>
      <c r="G62" s="30">
        <v>17.678000000000001</v>
      </c>
      <c r="H62" s="30">
        <v>0.1</v>
      </c>
      <c r="I62" s="30">
        <v>19.808</v>
      </c>
      <c r="J62" s="30">
        <v>1.3049999999999999</v>
      </c>
      <c r="K62" s="30">
        <v>5.8999999999999997E-2</v>
      </c>
      <c r="L62" s="30">
        <v>6.2E-2</v>
      </c>
      <c r="M62" s="30">
        <v>5.7000000000000002E-2</v>
      </c>
      <c r="N62" s="30">
        <v>0.89</v>
      </c>
      <c r="O62" s="31" t="s">
        <v>3</v>
      </c>
      <c r="P62" s="31" t="s">
        <v>3</v>
      </c>
      <c r="Q62" s="30">
        <v>4.0000000000000001E-3</v>
      </c>
      <c r="R62" s="30">
        <v>98.501000000000005</v>
      </c>
      <c r="S62" s="82">
        <v>92.379327657127646</v>
      </c>
      <c r="T62" s="49">
        <v>26.941814944120413</v>
      </c>
    </row>
    <row r="63" spans="1:20" ht="14.5" customHeight="1" x14ac:dyDescent="0.35">
      <c r="A63" s="46"/>
      <c r="B63" s="48" t="s">
        <v>952</v>
      </c>
      <c r="C63" s="145" t="s">
        <v>61</v>
      </c>
      <c r="D63" s="30">
        <v>54.612000000000002</v>
      </c>
      <c r="E63" s="30">
        <v>1.6259999999999999</v>
      </c>
      <c r="F63" s="30">
        <v>2.5670000000000002</v>
      </c>
      <c r="G63" s="30">
        <v>17.489999999999998</v>
      </c>
      <c r="H63" s="30">
        <v>0.108</v>
      </c>
      <c r="I63" s="30">
        <v>19.603000000000002</v>
      </c>
      <c r="J63" s="30">
        <v>1.339</v>
      </c>
      <c r="K63" s="30">
        <v>7.0000000000000007E-2</v>
      </c>
      <c r="L63" s="30">
        <v>5.6000000000000001E-2</v>
      </c>
      <c r="M63" s="30">
        <v>5.8000000000000003E-2</v>
      </c>
      <c r="N63" s="30">
        <v>1.0640000000000001</v>
      </c>
      <c r="O63" s="31" t="s">
        <v>3</v>
      </c>
      <c r="P63" s="31" t="s">
        <v>3</v>
      </c>
      <c r="Q63" s="30">
        <v>1.6E-2</v>
      </c>
      <c r="R63" s="30">
        <v>98.608999999999995</v>
      </c>
      <c r="S63" s="82">
        <v>92.393971178435564</v>
      </c>
      <c r="T63" s="49">
        <v>30.505899564249805</v>
      </c>
    </row>
    <row r="64" spans="1:20" ht="14.5" customHeight="1" x14ac:dyDescent="0.35">
      <c r="A64" s="46"/>
      <c r="B64" s="48" t="s">
        <v>953</v>
      </c>
      <c r="C64" s="145" t="s">
        <v>61</v>
      </c>
      <c r="D64" s="30">
        <v>54.122999999999998</v>
      </c>
      <c r="E64" s="30">
        <v>2.5678000000000001</v>
      </c>
      <c r="F64" s="30">
        <v>2.87</v>
      </c>
      <c r="G64" s="30">
        <v>15.813000000000001</v>
      </c>
      <c r="H64" s="30">
        <v>9.8000000000000004E-2</v>
      </c>
      <c r="I64" s="30">
        <v>19.225000000000001</v>
      </c>
      <c r="J64" s="30">
        <v>2.2050000000000001</v>
      </c>
      <c r="K64" s="30">
        <v>7.2999999999999995E-2</v>
      </c>
      <c r="L64" s="30">
        <v>0.13700000000000001</v>
      </c>
      <c r="M64" s="30">
        <v>4.4999999999999998E-2</v>
      </c>
      <c r="N64" s="30">
        <v>1.0089999999999999</v>
      </c>
      <c r="O64" s="31" t="s">
        <v>3</v>
      </c>
      <c r="P64" s="31" t="s">
        <v>3</v>
      </c>
      <c r="Q64" s="30">
        <v>3.0000000000000001E-3</v>
      </c>
      <c r="R64" s="30">
        <v>98.168800000000005</v>
      </c>
      <c r="S64" s="82">
        <v>90.760609879152028</v>
      </c>
      <c r="T64" s="49">
        <v>20.86100831198447</v>
      </c>
    </row>
    <row r="65" spans="1:20" ht="14.5" customHeight="1" x14ac:dyDescent="0.35">
      <c r="A65" s="46"/>
      <c r="B65" s="48" t="s">
        <v>954</v>
      </c>
      <c r="C65" s="145" t="s">
        <v>61</v>
      </c>
      <c r="D65" s="30">
        <v>53.566000000000003</v>
      </c>
      <c r="E65" s="30">
        <v>1.016</v>
      </c>
      <c r="F65" s="30">
        <v>2.8730000000000002</v>
      </c>
      <c r="G65" s="30">
        <v>16.823</v>
      </c>
      <c r="H65" s="30">
        <v>0.10199999999999999</v>
      </c>
      <c r="I65" s="30">
        <v>20.823</v>
      </c>
      <c r="J65" s="30">
        <v>1.2909999999999999</v>
      </c>
      <c r="K65" s="30">
        <v>2.1999999999999999E-2</v>
      </c>
      <c r="L65" s="30">
        <v>8.8999999999999996E-2</v>
      </c>
      <c r="M65" s="30">
        <v>5.0999999999999997E-2</v>
      </c>
      <c r="N65" s="30">
        <v>1.1379999999999999</v>
      </c>
      <c r="O65" s="31" t="s">
        <v>3</v>
      </c>
      <c r="P65" s="31" t="s">
        <v>3</v>
      </c>
      <c r="Q65" s="30">
        <v>8.0000000000000002E-3</v>
      </c>
      <c r="R65" s="30">
        <v>97.802000000000007</v>
      </c>
      <c r="S65" s="82">
        <v>91.258540063492703</v>
      </c>
      <c r="T65" s="49">
        <v>42.90237924377945</v>
      </c>
    </row>
    <row r="66" spans="1:20" ht="14.5" customHeight="1" x14ac:dyDescent="0.35">
      <c r="A66" s="46"/>
      <c r="B66" s="48" t="s">
        <v>955</v>
      </c>
      <c r="C66" s="145" t="s">
        <v>61</v>
      </c>
      <c r="D66" s="30">
        <v>54.116999999999997</v>
      </c>
      <c r="E66" s="30">
        <v>1.653</v>
      </c>
      <c r="F66" s="30">
        <v>2.7970000000000002</v>
      </c>
      <c r="G66" s="30">
        <v>16.882999999999999</v>
      </c>
      <c r="H66" s="30">
        <v>0.11</v>
      </c>
      <c r="I66" s="30">
        <v>18.882999999999999</v>
      </c>
      <c r="J66" s="30">
        <v>1.89</v>
      </c>
      <c r="K66" s="30">
        <v>0.05</v>
      </c>
      <c r="L66" s="30">
        <v>0.248</v>
      </c>
      <c r="M66" s="30">
        <v>4.3999999999999997E-2</v>
      </c>
      <c r="N66" s="30">
        <v>1.498</v>
      </c>
      <c r="O66" s="31" t="s">
        <v>3</v>
      </c>
      <c r="P66" s="31" t="s">
        <v>3</v>
      </c>
      <c r="Q66" s="30">
        <v>1.2999999999999999E-2</v>
      </c>
      <c r="R66" s="30">
        <v>98.186000000000007</v>
      </c>
      <c r="S66" s="82">
        <v>91.497791855880081</v>
      </c>
      <c r="T66" s="49">
        <v>37.808248543754686</v>
      </c>
    </row>
    <row r="67" spans="1:20" ht="14.5" customHeight="1" x14ac:dyDescent="0.35">
      <c r="A67" s="50"/>
      <c r="B67" s="79" t="s">
        <v>956</v>
      </c>
      <c r="C67" s="146" t="s">
        <v>61</v>
      </c>
      <c r="D67" s="10">
        <v>54.091000000000001</v>
      </c>
      <c r="E67" s="10">
        <v>1.083</v>
      </c>
      <c r="F67" s="10">
        <v>2.27</v>
      </c>
      <c r="G67" s="10">
        <v>17.718</v>
      </c>
      <c r="H67" s="10">
        <v>0.10100000000000001</v>
      </c>
      <c r="I67" s="10">
        <v>19.608000000000001</v>
      </c>
      <c r="J67" s="10">
        <v>1.2170000000000001</v>
      </c>
      <c r="K67" s="10">
        <v>0.151</v>
      </c>
      <c r="L67" s="10">
        <v>7.0000000000000001E-3</v>
      </c>
      <c r="M67" s="10">
        <v>5.6000000000000001E-2</v>
      </c>
      <c r="N67" s="10">
        <v>1.645</v>
      </c>
      <c r="O67" s="11" t="s">
        <v>3</v>
      </c>
      <c r="P67" s="11" t="s">
        <v>3</v>
      </c>
      <c r="Q67" s="10">
        <v>1.2E-2</v>
      </c>
      <c r="R67" s="10">
        <v>97.959000000000003</v>
      </c>
      <c r="S67" s="41">
        <v>93.295734256012366</v>
      </c>
      <c r="T67" s="85">
        <v>50.469267883244861</v>
      </c>
    </row>
    <row r="68" spans="1:20" ht="14.5" customHeight="1" x14ac:dyDescent="0.35">
      <c r="A68" s="23" t="s">
        <v>103</v>
      </c>
      <c r="B68" s="78" t="s">
        <v>87</v>
      </c>
      <c r="C68" s="144" t="s">
        <v>61</v>
      </c>
      <c r="D68" s="21">
        <v>55</v>
      </c>
      <c r="E68" s="21">
        <v>0.74</v>
      </c>
      <c r="F68" s="21">
        <v>2.73</v>
      </c>
      <c r="G68" s="21">
        <v>18.510000000000002</v>
      </c>
      <c r="H68" s="21">
        <v>0.12</v>
      </c>
      <c r="I68" s="21">
        <v>20.9</v>
      </c>
      <c r="J68" s="21">
        <v>0.74</v>
      </c>
      <c r="K68" s="21" t="s">
        <v>19</v>
      </c>
      <c r="L68" s="21">
        <v>0.05</v>
      </c>
      <c r="M68" s="21">
        <v>0.08</v>
      </c>
      <c r="N68" s="21">
        <v>0.64</v>
      </c>
      <c r="O68" s="20" t="s">
        <v>3</v>
      </c>
      <c r="P68" s="20" t="s">
        <v>3</v>
      </c>
      <c r="Q68" s="20" t="s">
        <v>3</v>
      </c>
      <c r="R68" s="21">
        <f t="shared" ref="R68:R79" si="0">SUM(D68:Q68)</f>
        <v>99.509999999999991</v>
      </c>
      <c r="S68" s="83">
        <v>92.359592697726512</v>
      </c>
      <c r="T68" s="84">
        <v>36.716087032358615</v>
      </c>
    </row>
    <row r="69" spans="1:20" ht="14.5" customHeight="1" x14ac:dyDescent="0.35">
      <c r="A69" s="46"/>
      <c r="B69" s="48" t="s">
        <v>616</v>
      </c>
      <c r="C69" s="145" t="s">
        <v>500</v>
      </c>
      <c r="D69" s="30">
        <v>54.7</v>
      </c>
      <c r="E69" s="30">
        <v>8.61</v>
      </c>
      <c r="F69" s="30">
        <v>4.97</v>
      </c>
      <c r="G69" s="30">
        <v>9.83</v>
      </c>
      <c r="H69" s="30" t="s">
        <v>6</v>
      </c>
      <c r="I69" s="30">
        <v>13.97</v>
      </c>
      <c r="J69" s="30">
        <v>6.01</v>
      </c>
      <c r="K69" s="30" t="s">
        <v>19</v>
      </c>
      <c r="L69" s="30">
        <v>0.81</v>
      </c>
      <c r="M69" s="30" t="s">
        <v>607</v>
      </c>
      <c r="N69" s="30">
        <v>0.06</v>
      </c>
      <c r="O69" s="31" t="s">
        <v>3</v>
      </c>
      <c r="P69" s="31" t="s">
        <v>3</v>
      </c>
      <c r="Q69" s="31" t="s">
        <v>3</v>
      </c>
      <c r="R69" s="30">
        <f t="shared" si="0"/>
        <v>98.960000000000008</v>
      </c>
      <c r="S69" s="82">
        <v>77.906883754432201</v>
      </c>
      <c r="T69" s="49">
        <v>0.46530466023427236</v>
      </c>
    </row>
    <row r="70" spans="1:20" ht="14.5" customHeight="1" x14ac:dyDescent="0.35">
      <c r="A70" s="46"/>
      <c r="B70" s="48" t="s">
        <v>957</v>
      </c>
      <c r="C70" s="145" t="s">
        <v>500</v>
      </c>
      <c r="D70" s="30">
        <v>55.1</v>
      </c>
      <c r="E70" s="30">
        <v>8.7100000000000009</v>
      </c>
      <c r="F70" s="30">
        <v>5.18</v>
      </c>
      <c r="G70" s="30">
        <v>9.66</v>
      </c>
      <c r="H70" s="30" t="s">
        <v>6</v>
      </c>
      <c r="I70" s="30">
        <v>13.79</v>
      </c>
      <c r="J70" s="30">
        <v>6.09</v>
      </c>
      <c r="K70" s="30" t="s">
        <v>19</v>
      </c>
      <c r="L70" s="30">
        <v>0.8</v>
      </c>
      <c r="M70" s="30" t="s">
        <v>607</v>
      </c>
      <c r="N70" s="30">
        <v>0.05</v>
      </c>
      <c r="O70" s="31" t="s">
        <v>3</v>
      </c>
      <c r="P70" s="31" t="s">
        <v>3</v>
      </c>
      <c r="Q70" s="31" t="s">
        <v>3</v>
      </c>
      <c r="R70" s="30">
        <f t="shared" si="0"/>
        <v>99.38</v>
      </c>
      <c r="S70" s="82">
        <v>76.877689474704397</v>
      </c>
      <c r="T70" s="49">
        <v>0.38361663499584514</v>
      </c>
    </row>
    <row r="71" spans="1:20" ht="14.5" customHeight="1" x14ac:dyDescent="0.35">
      <c r="A71" s="46"/>
      <c r="B71" s="48" t="s">
        <v>958</v>
      </c>
      <c r="C71" s="145" t="s">
        <v>720</v>
      </c>
      <c r="D71" s="30">
        <v>54.7</v>
      </c>
      <c r="E71" s="30">
        <v>4.8099999999999996</v>
      </c>
      <c r="F71" s="30">
        <v>7.26</v>
      </c>
      <c r="G71" s="30">
        <v>11.98</v>
      </c>
      <c r="H71" s="30">
        <v>7.0000000000000007E-2</v>
      </c>
      <c r="I71" s="30">
        <v>16.57</v>
      </c>
      <c r="J71" s="30">
        <v>3.34</v>
      </c>
      <c r="K71" s="30">
        <v>0.14000000000000001</v>
      </c>
      <c r="L71" s="30">
        <v>0.62</v>
      </c>
      <c r="M71" s="30" t="s">
        <v>607</v>
      </c>
      <c r="N71" s="30">
        <v>0.22</v>
      </c>
      <c r="O71" s="31" t="s">
        <v>3</v>
      </c>
      <c r="P71" s="31" t="s">
        <v>3</v>
      </c>
      <c r="Q71" s="31" t="s">
        <v>3</v>
      </c>
      <c r="R71" s="30">
        <f t="shared" si="0"/>
        <v>99.710000000000022</v>
      </c>
      <c r="S71" s="82">
        <v>74.63213394824254</v>
      </c>
      <c r="T71" s="49">
        <v>2.9769220591129617</v>
      </c>
    </row>
    <row r="72" spans="1:20" ht="14.5" customHeight="1" x14ac:dyDescent="0.35">
      <c r="A72" s="46"/>
      <c r="B72" s="48" t="s">
        <v>959</v>
      </c>
      <c r="C72" s="145" t="s">
        <v>720</v>
      </c>
      <c r="D72" s="30">
        <v>48.4</v>
      </c>
      <c r="E72" s="30">
        <v>3.79</v>
      </c>
      <c r="F72" s="30">
        <v>7.38</v>
      </c>
      <c r="G72" s="30">
        <v>13.99</v>
      </c>
      <c r="H72" s="30">
        <v>0.12</v>
      </c>
      <c r="I72" s="30">
        <v>22.3</v>
      </c>
      <c r="J72" s="30">
        <v>0.4</v>
      </c>
      <c r="K72" s="30" t="s">
        <v>19</v>
      </c>
      <c r="L72" s="30">
        <v>1.6</v>
      </c>
      <c r="M72" s="30" t="s">
        <v>607</v>
      </c>
      <c r="N72" s="30">
        <v>0.34</v>
      </c>
      <c r="O72" s="31" t="s">
        <v>3</v>
      </c>
      <c r="P72" s="31" t="s">
        <v>3</v>
      </c>
      <c r="Q72" s="31" t="s">
        <v>3</v>
      </c>
      <c r="R72" s="30">
        <f t="shared" si="0"/>
        <v>98.320000000000007</v>
      </c>
      <c r="S72" s="82">
        <v>77.167585793133782</v>
      </c>
      <c r="T72" s="49">
        <v>5.6764233672857021</v>
      </c>
    </row>
    <row r="73" spans="1:20" ht="14.5" customHeight="1" x14ac:dyDescent="0.35">
      <c r="A73" s="46"/>
      <c r="B73" s="48" t="s">
        <v>960</v>
      </c>
      <c r="C73" s="145" t="s">
        <v>61</v>
      </c>
      <c r="D73" s="30">
        <v>55</v>
      </c>
      <c r="E73" s="30">
        <v>1.02</v>
      </c>
      <c r="F73" s="30">
        <v>2.39</v>
      </c>
      <c r="G73" s="30">
        <v>17.28</v>
      </c>
      <c r="H73" s="30" t="s">
        <v>6</v>
      </c>
      <c r="I73" s="30">
        <v>21.1</v>
      </c>
      <c r="J73" s="30">
        <v>1.1100000000000001</v>
      </c>
      <c r="K73" s="30" t="s">
        <v>19</v>
      </c>
      <c r="L73" s="30">
        <v>0.03</v>
      </c>
      <c r="M73" s="30">
        <v>0.09</v>
      </c>
      <c r="N73" s="30">
        <v>1.48</v>
      </c>
      <c r="O73" s="31" t="s">
        <v>3</v>
      </c>
      <c r="P73" s="31" t="s">
        <v>3</v>
      </c>
      <c r="Q73" s="31" t="s">
        <v>3</v>
      </c>
      <c r="R73" s="30">
        <f t="shared" si="0"/>
        <v>99.5</v>
      </c>
      <c r="S73" s="82">
        <v>92.800801264682704</v>
      </c>
      <c r="T73" s="49">
        <v>49.32517374855604</v>
      </c>
    </row>
    <row r="74" spans="1:20" ht="14.5" customHeight="1" x14ac:dyDescent="0.35">
      <c r="A74" s="46"/>
      <c r="B74" s="48" t="s">
        <v>961</v>
      </c>
      <c r="C74" s="145" t="s">
        <v>500</v>
      </c>
      <c r="D74" s="30">
        <v>56.4</v>
      </c>
      <c r="E74" s="30">
        <v>6.4</v>
      </c>
      <c r="F74" s="30">
        <v>3.11</v>
      </c>
      <c r="G74" s="30">
        <v>13.62</v>
      </c>
      <c r="H74" s="30">
        <v>0.08</v>
      </c>
      <c r="I74" s="30">
        <v>16.27</v>
      </c>
      <c r="J74" s="30">
        <v>3.86</v>
      </c>
      <c r="K74" s="30" t="s">
        <v>19</v>
      </c>
      <c r="L74" s="30">
        <v>0.28999999999999998</v>
      </c>
      <c r="M74" s="30" t="s">
        <v>607</v>
      </c>
      <c r="N74" s="30">
        <v>0.05</v>
      </c>
      <c r="O74" s="31" t="s">
        <v>3</v>
      </c>
      <c r="P74" s="31" t="s">
        <v>3</v>
      </c>
      <c r="Q74" s="31" t="s">
        <v>3</v>
      </c>
      <c r="R74" s="30">
        <f t="shared" si="0"/>
        <v>100.08</v>
      </c>
      <c r="S74" s="82">
        <v>88.646653320409811</v>
      </c>
      <c r="T74" s="49">
        <v>0.52135638564418907</v>
      </c>
    </row>
    <row r="75" spans="1:20" ht="14.5" customHeight="1" x14ac:dyDescent="0.35">
      <c r="A75" s="46"/>
      <c r="B75" s="48" t="s">
        <v>962</v>
      </c>
      <c r="C75" s="145" t="s">
        <v>500</v>
      </c>
      <c r="D75" s="30">
        <v>55.6</v>
      </c>
      <c r="E75" s="30">
        <v>5.71</v>
      </c>
      <c r="F75" s="30">
        <v>5.56</v>
      </c>
      <c r="G75" s="30">
        <v>12.76</v>
      </c>
      <c r="H75" s="30">
        <v>0.1</v>
      </c>
      <c r="I75" s="30">
        <v>14.88</v>
      </c>
      <c r="J75" s="30">
        <v>3.86</v>
      </c>
      <c r="K75" s="30">
        <v>0.45</v>
      </c>
      <c r="L75" s="30">
        <v>0.4</v>
      </c>
      <c r="M75" s="30">
        <v>0.06</v>
      </c>
      <c r="N75" s="30">
        <v>0.09</v>
      </c>
      <c r="O75" s="31" t="s">
        <v>3</v>
      </c>
      <c r="P75" s="31" t="s">
        <v>3</v>
      </c>
      <c r="Q75" s="31" t="s">
        <v>3</v>
      </c>
      <c r="R75" s="30">
        <f t="shared" si="0"/>
        <v>99.470000000000013</v>
      </c>
      <c r="S75" s="82">
        <v>80.359969637313142</v>
      </c>
      <c r="T75" s="49">
        <v>1.0462929084249701</v>
      </c>
    </row>
    <row r="76" spans="1:20" ht="14.5" customHeight="1" x14ac:dyDescent="0.35">
      <c r="A76" s="46"/>
      <c r="B76" s="48" t="s">
        <v>963</v>
      </c>
      <c r="C76" s="145" t="s">
        <v>500</v>
      </c>
      <c r="D76" s="30">
        <v>53.6</v>
      </c>
      <c r="E76" s="30">
        <v>7.49</v>
      </c>
      <c r="F76" s="30">
        <v>5.83</v>
      </c>
      <c r="G76" s="30">
        <v>10.36</v>
      </c>
      <c r="H76" s="30">
        <v>0.06</v>
      </c>
      <c r="I76" s="30">
        <v>17.55</v>
      </c>
      <c r="J76" s="30">
        <v>3.74</v>
      </c>
      <c r="K76" s="30" t="s">
        <v>19</v>
      </c>
      <c r="L76" s="30">
        <v>0.16</v>
      </c>
      <c r="M76" s="30" t="s">
        <v>607</v>
      </c>
      <c r="N76" s="30" t="s">
        <v>6</v>
      </c>
      <c r="O76" s="31" t="s">
        <v>3</v>
      </c>
      <c r="P76" s="31" t="s">
        <v>3</v>
      </c>
      <c r="Q76" s="31" t="s">
        <v>3</v>
      </c>
      <c r="R76" s="30">
        <f t="shared" si="0"/>
        <v>98.789999999999992</v>
      </c>
      <c r="S76" s="82">
        <v>76.008842915711497</v>
      </c>
      <c r="T76" s="49">
        <v>0</v>
      </c>
    </row>
    <row r="77" spans="1:20" ht="14.5" customHeight="1" x14ac:dyDescent="0.35">
      <c r="A77" s="46"/>
      <c r="B77" s="48" t="s">
        <v>964</v>
      </c>
      <c r="C77" s="145" t="s">
        <v>500</v>
      </c>
      <c r="D77" s="30">
        <v>54.3</v>
      </c>
      <c r="E77" s="30">
        <v>7.38</v>
      </c>
      <c r="F77" s="30">
        <v>6.05</v>
      </c>
      <c r="G77" s="30">
        <v>10.46</v>
      </c>
      <c r="H77" s="30">
        <v>0.08</v>
      </c>
      <c r="I77" s="30">
        <v>17.46</v>
      </c>
      <c r="J77" s="30">
        <v>3.69</v>
      </c>
      <c r="K77" s="30" t="s">
        <v>19</v>
      </c>
      <c r="L77" s="30">
        <v>0.21</v>
      </c>
      <c r="M77" s="30" t="s">
        <v>607</v>
      </c>
      <c r="N77" s="30" t="s">
        <v>6</v>
      </c>
      <c r="O77" s="31" t="s">
        <v>3</v>
      </c>
      <c r="P77" s="31" t="s">
        <v>3</v>
      </c>
      <c r="Q77" s="31" t="s">
        <v>3</v>
      </c>
      <c r="R77" s="30">
        <f t="shared" si="0"/>
        <v>99.629999999999981</v>
      </c>
      <c r="S77" s="82">
        <v>75.504990124235704</v>
      </c>
      <c r="T77" s="49">
        <v>0</v>
      </c>
    </row>
    <row r="78" spans="1:20" ht="14.5" customHeight="1" x14ac:dyDescent="0.35">
      <c r="A78" s="46"/>
      <c r="B78" s="48" t="s">
        <v>965</v>
      </c>
      <c r="C78" s="145" t="s">
        <v>720</v>
      </c>
      <c r="D78" s="30">
        <v>54.2</v>
      </c>
      <c r="E78" s="30">
        <v>4.79</v>
      </c>
      <c r="F78" s="30">
        <v>7.34</v>
      </c>
      <c r="G78" s="30">
        <v>11.91</v>
      </c>
      <c r="H78" s="30">
        <v>0.08</v>
      </c>
      <c r="I78" s="30">
        <v>16.510000000000002</v>
      </c>
      <c r="J78" s="30">
        <v>3.31</v>
      </c>
      <c r="K78" s="30">
        <v>0.14000000000000001</v>
      </c>
      <c r="L78" s="30">
        <v>0.6</v>
      </c>
      <c r="M78" s="30" t="s">
        <v>607</v>
      </c>
      <c r="N78" s="30">
        <v>0.2</v>
      </c>
      <c r="O78" s="31" t="s">
        <v>3</v>
      </c>
      <c r="P78" s="31" t="s">
        <v>3</v>
      </c>
      <c r="Q78" s="31" t="s">
        <v>3</v>
      </c>
      <c r="R78" s="30">
        <f t="shared" si="0"/>
        <v>99.08</v>
      </c>
      <c r="S78" s="82">
        <v>74.312385506135058</v>
      </c>
      <c r="T78" s="49">
        <v>2.7246583855330146</v>
      </c>
    </row>
    <row r="79" spans="1:20" ht="14.5" customHeight="1" x14ac:dyDescent="0.35">
      <c r="A79" s="46"/>
      <c r="B79" s="48" t="s">
        <v>966</v>
      </c>
      <c r="C79" s="145" t="s">
        <v>720</v>
      </c>
      <c r="D79" s="30">
        <v>52.8</v>
      </c>
      <c r="E79" s="30">
        <v>0.78</v>
      </c>
      <c r="F79" s="30">
        <v>4.3600000000000003</v>
      </c>
      <c r="G79" s="30">
        <v>16.690000000000001</v>
      </c>
      <c r="H79" s="30">
        <v>0.06</v>
      </c>
      <c r="I79" s="30">
        <v>22.4</v>
      </c>
      <c r="J79" s="30">
        <v>0.59</v>
      </c>
      <c r="K79" s="30" t="s">
        <v>19</v>
      </c>
      <c r="L79" s="30">
        <v>0.2</v>
      </c>
      <c r="M79" s="30" t="s">
        <v>607</v>
      </c>
      <c r="N79" s="30">
        <v>0.48</v>
      </c>
      <c r="O79" s="31" t="s">
        <v>3</v>
      </c>
      <c r="P79" s="31" t="s">
        <v>3</v>
      </c>
      <c r="Q79" s="31" t="s">
        <v>3</v>
      </c>
      <c r="R79" s="30">
        <f t="shared" si="0"/>
        <v>98.360000000000014</v>
      </c>
      <c r="S79" s="82">
        <v>87.220162857316382</v>
      </c>
      <c r="T79" s="49">
        <v>29.219609177696977</v>
      </c>
    </row>
    <row r="80" spans="1:20" ht="14.5" customHeight="1" x14ac:dyDescent="0.35">
      <c r="A80" s="46"/>
      <c r="B80" s="48" t="s">
        <v>967</v>
      </c>
      <c r="C80" s="145" t="s">
        <v>720</v>
      </c>
      <c r="D80" s="30" t="s">
        <v>3</v>
      </c>
      <c r="E80" s="30" t="s">
        <v>3</v>
      </c>
      <c r="F80" s="30" t="s">
        <v>3</v>
      </c>
      <c r="G80" s="30" t="s">
        <v>3</v>
      </c>
      <c r="H80" s="30" t="s">
        <v>3</v>
      </c>
      <c r="I80" s="30" t="s">
        <v>3</v>
      </c>
      <c r="J80" s="30" t="s">
        <v>3</v>
      </c>
      <c r="K80" s="30" t="s">
        <v>3</v>
      </c>
      <c r="L80" s="30" t="s">
        <v>3</v>
      </c>
      <c r="M80" s="30" t="s">
        <v>3</v>
      </c>
      <c r="N80" s="30" t="s">
        <v>3</v>
      </c>
      <c r="O80" s="31" t="s">
        <v>3</v>
      </c>
      <c r="P80" s="31" t="s">
        <v>3</v>
      </c>
      <c r="Q80" s="31" t="s">
        <v>3</v>
      </c>
      <c r="R80" s="30" t="s">
        <v>3</v>
      </c>
      <c r="S80" s="82" t="s">
        <v>3</v>
      </c>
      <c r="T80" s="49" t="s">
        <v>3</v>
      </c>
    </row>
    <row r="81" spans="1:20" ht="14.5" customHeight="1" x14ac:dyDescent="0.35">
      <c r="A81" s="46"/>
      <c r="B81" s="48" t="s">
        <v>96</v>
      </c>
      <c r="C81" s="145" t="s">
        <v>968</v>
      </c>
      <c r="D81" s="30">
        <v>55.2</v>
      </c>
      <c r="E81" s="30">
        <v>1.04</v>
      </c>
      <c r="F81" s="30">
        <v>2.34</v>
      </c>
      <c r="G81" s="30">
        <v>17.489999999999998</v>
      </c>
      <c r="H81" s="30">
        <v>0.06</v>
      </c>
      <c r="I81" s="30">
        <v>22.1</v>
      </c>
      <c r="J81" s="30">
        <v>0.8</v>
      </c>
      <c r="K81" s="30">
        <v>0.19</v>
      </c>
      <c r="L81" s="30" t="s">
        <v>4</v>
      </c>
      <c r="M81" s="30">
        <v>7.0000000000000007E-2</v>
      </c>
      <c r="N81" s="30">
        <v>1.08</v>
      </c>
      <c r="O81" s="31" t="s">
        <v>3</v>
      </c>
      <c r="P81" s="31" t="s">
        <v>3</v>
      </c>
      <c r="Q81" s="31" t="s">
        <v>3</v>
      </c>
      <c r="R81" s="30">
        <f>SUM(D81:Q81)</f>
        <v>100.36999999999998</v>
      </c>
      <c r="S81" s="82">
        <v>93.019622734525157</v>
      </c>
      <c r="T81" s="49">
        <v>41.059800198667787</v>
      </c>
    </row>
    <row r="82" spans="1:20" ht="14.5" customHeight="1" x14ac:dyDescent="0.35">
      <c r="A82" s="46"/>
      <c r="B82" s="48" t="s">
        <v>97</v>
      </c>
      <c r="C82" s="145" t="s">
        <v>968</v>
      </c>
      <c r="D82" s="31" t="s">
        <v>3</v>
      </c>
      <c r="E82" s="31" t="s">
        <v>3</v>
      </c>
      <c r="F82" s="31" t="s">
        <v>3</v>
      </c>
      <c r="G82" s="31" t="s">
        <v>3</v>
      </c>
      <c r="H82" s="31" t="s">
        <v>3</v>
      </c>
      <c r="I82" s="31" t="s">
        <v>3</v>
      </c>
      <c r="J82" s="31" t="s">
        <v>3</v>
      </c>
      <c r="K82" s="31" t="s">
        <v>3</v>
      </c>
      <c r="L82" s="31" t="s">
        <v>3</v>
      </c>
      <c r="M82" s="31" t="s">
        <v>3</v>
      </c>
      <c r="N82" s="31" t="s">
        <v>3</v>
      </c>
      <c r="O82" s="31" t="s">
        <v>3</v>
      </c>
      <c r="P82" s="31" t="s">
        <v>3</v>
      </c>
      <c r="Q82" s="31" t="s">
        <v>3</v>
      </c>
      <c r="R82" s="31" t="s">
        <v>3</v>
      </c>
      <c r="S82" s="82" t="s">
        <v>3</v>
      </c>
      <c r="T82" s="49" t="s">
        <v>3</v>
      </c>
    </row>
    <row r="83" spans="1:20" ht="14.5" customHeight="1" x14ac:dyDescent="0.35">
      <c r="A83" s="50"/>
      <c r="B83" s="79" t="s">
        <v>98</v>
      </c>
      <c r="C83" s="146" t="s">
        <v>968</v>
      </c>
      <c r="D83" s="11" t="s">
        <v>3</v>
      </c>
      <c r="E83" s="11" t="s">
        <v>3</v>
      </c>
      <c r="F83" s="11" t="s">
        <v>3</v>
      </c>
      <c r="G83" s="11" t="s">
        <v>3</v>
      </c>
      <c r="H83" s="11" t="s">
        <v>3</v>
      </c>
      <c r="I83" s="11" t="s">
        <v>3</v>
      </c>
      <c r="J83" s="11" t="s">
        <v>3</v>
      </c>
      <c r="K83" s="11" t="s">
        <v>3</v>
      </c>
      <c r="L83" s="11" t="s">
        <v>3</v>
      </c>
      <c r="M83" s="11" t="s">
        <v>3</v>
      </c>
      <c r="N83" s="11" t="s">
        <v>3</v>
      </c>
      <c r="O83" s="11" t="s">
        <v>3</v>
      </c>
      <c r="P83" s="11" t="s">
        <v>3</v>
      </c>
      <c r="Q83" s="11" t="s">
        <v>3</v>
      </c>
      <c r="R83" s="11" t="s">
        <v>3</v>
      </c>
      <c r="S83" s="41" t="s">
        <v>3</v>
      </c>
      <c r="T83" s="85" t="s">
        <v>3</v>
      </c>
    </row>
    <row r="84" spans="1:20" ht="14.5" customHeight="1" x14ac:dyDescent="0.35">
      <c r="A84" s="23" t="s">
        <v>142</v>
      </c>
      <c r="B84" s="78" t="s">
        <v>969</v>
      </c>
      <c r="C84" s="144" t="s">
        <v>500</v>
      </c>
      <c r="D84" s="21">
        <v>55</v>
      </c>
      <c r="E84" s="21">
        <v>7.42</v>
      </c>
      <c r="F84" s="21">
        <v>8.18</v>
      </c>
      <c r="G84" s="21">
        <v>9.1</v>
      </c>
      <c r="H84" s="21">
        <v>0.1</v>
      </c>
      <c r="I84" s="21">
        <v>15</v>
      </c>
      <c r="J84" s="21">
        <v>4.16</v>
      </c>
      <c r="K84" s="21">
        <v>0.03</v>
      </c>
      <c r="L84" s="21">
        <v>0.49</v>
      </c>
      <c r="M84" s="20" t="s">
        <v>3</v>
      </c>
      <c r="N84" s="21">
        <v>0.02</v>
      </c>
      <c r="O84" s="20" t="s">
        <v>3</v>
      </c>
      <c r="P84" s="20" t="s">
        <v>3</v>
      </c>
      <c r="Q84" s="20" t="s">
        <v>3</v>
      </c>
      <c r="R84" s="21">
        <v>99.5</v>
      </c>
      <c r="S84" s="83">
        <v>66.481170607907146</v>
      </c>
      <c r="T84" s="84">
        <v>0.18049132372400548</v>
      </c>
    </row>
    <row r="85" spans="1:20" ht="14.5" customHeight="1" x14ac:dyDescent="0.35">
      <c r="A85" s="46"/>
      <c r="B85" s="48" t="s">
        <v>970</v>
      </c>
      <c r="C85" s="145" t="s">
        <v>61</v>
      </c>
      <c r="D85" s="30">
        <v>55.4</v>
      </c>
      <c r="E85" s="30">
        <v>0.82</v>
      </c>
      <c r="F85" s="30">
        <v>2.5299999999999998</v>
      </c>
      <c r="G85" s="30">
        <v>16.7</v>
      </c>
      <c r="H85" s="30">
        <v>0.12</v>
      </c>
      <c r="I85" s="30">
        <v>21.2</v>
      </c>
      <c r="J85" s="30">
        <v>0.42</v>
      </c>
      <c r="K85" s="30">
        <v>0.71</v>
      </c>
      <c r="L85" s="30">
        <v>0.01</v>
      </c>
      <c r="M85" s="31" t="s">
        <v>3</v>
      </c>
      <c r="N85" s="30">
        <v>1.36</v>
      </c>
      <c r="O85" s="31" t="s">
        <v>3</v>
      </c>
      <c r="P85" s="31" t="s">
        <v>3</v>
      </c>
      <c r="Q85" s="31" t="s">
        <v>3</v>
      </c>
      <c r="R85" s="30">
        <v>99.27</v>
      </c>
      <c r="S85" s="82">
        <v>92.168169395339277</v>
      </c>
      <c r="T85" s="49">
        <v>52.665009225309475</v>
      </c>
    </row>
    <row r="86" spans="1:20" ht="14.5" customHeight="1" x14ac:dyDescent="0.35">
      <c r="A86" s="46"/>
      <c r="B86" s="48" t="s">
        <v>971</v>
      </c>
      <c r="C86" s="145" t="s">
        <v>500</v>
      </c>
      <c r="D86" s="30">
        <v>55.9</v>
      </c>
      <c r="E86" s="30">
        <v>8.52</v>
      </c>
      <c r="F86" s="30">
        <v>6.73</v>
      </c>
      <c r="G86" s="30">
        <v>11.8</v>
      </c>
      <c r="H86" s="30">
        <v>0.12</v>
      </c>
      <c r="I86" s="30">
        <v>9.1999999999999993</v>
      </c>
      <c r="J86" s="30">
        <v>5.16</v>
      </c>
      <c r="K86" s="30">
        <v>0.23</v>
      </c>
      <c r="L86" s="30">
        <v>0.45</v>
      </c>
      <c r="M86" s="31" t="s">
        <v>3</v>
      </c>
      <c r="N86" s="30">
        <v>0.09</v>
      </c>
      <c r="O86" s="31" t="s">
        <v>3</v>
      </c>
      <c r="P86" s="31" t="s">
        <v>3</v>
      </c>
      <c r="Q86" s="31" t="s">
        <v>3</v>
      </c>
      <c r="R86" s="30">
        <v>98.2</v>
      </c>
      <c r="S86" s="82">
        <v>75.763438419586635</v>
      </c>
      <c r="T86" s="49">
        <v>0.70364086067414067</v>
      </c>
    </row>
    <row r="87" spans="1:20" ht="14.5" customHeight="1" x14ac:dyDescent="0.35">
      <c r="A87" s="50"/>
      <c r="B87" s="79" t="s">
        <v>972</v>
      </c>
      <c r="C87" s="146" t="s">
        <v>500</v>
      </c>
      <c r="D87" s="10">
        <v>55.1</v>
      </c>
      <c r="E87" s="10">
        <v>8.66</v>
      </c>
      <c r="F87" s="10">
        <v>5.64</v>
      </c>
      <c r="G87" s="10">
        <v>9.27</v>
      </c>
      <c r="H87" s="10">
        <v>0.06</v>
      </c>
      <c r="I87" s="10">
        <v>14.1</v>
      </c>
      <c r="J87" s="10">
        <v>4.53</v>
      </c>
      <c r="K87" s="10">
        <v>1.37</v>
      </c>
      <c r="L87" s="10">
        <v>0.48</v>
      </c>
      <c r="M87" s="11" t="s">
        <v>3</v>
      </c>
      <c r="N87" s="10">
        <v>0.04</v>
      </c>
      <c r="O87" s="11" t="s">
        <v>3</v>
      </c>
      <c r="P87" s="11" t="s">
        <v>3</v>
      </c>
      <c r="Q87" s="11" t="s">
        <v>3</v>
      </c>
      <c r="R87" s="10">
        <v>99.25</v>
      </c>
      <c r="S87" s="41">
        <v>74.557098265333025</v>
      </c>
      <c r="T87" s="85">
        <v>0.30889673181743887</v>
      </c>
    </row>
    <row r="88" spans="1:20" ht="14.5" customHeight="1" x14ac:dyDescent="0.35">
      <c r="A88" s="23" t="s">
        <v>498</v>
      </c>
      <c r="B88" s="78" t="s">
        <v>973</v>
      </c>
      <c r="C88" s="144" t="s">
        <v>1</v>
      </c>
      <c r="D88" s="21">
        <v>55.1</v>
      </c>
      <c r="E88" s="21">
        <v>0.63</v>
      </c>
      <c r="F88" s="21">
        <v>1.98</v>
      </c>
      <c r="G88" s="21">
        <v>19.3</v>
      </c>
      <c r="H88" s="21">
        <v>0.08</v>
      </c>
      <c r="I88" s="21">
        <v>20.6</v>
      </c>
      <c r="J88" s="21">
        <v>0.48</v>
      </c>
      <c r="K88" s="21">
        <v>0.14000000000000001</v>
      </c>
      <c r="L88" s="21">
        <v>0.03</v>
      </c>
      <c r="M88" s="20" t="s">
        <v>3</v>
      </c>
      <c r="N88" s="21">
        <v>1.03</v>
      </c>
      <c r="O88" s="20" t="s">
        <v>3</v>
      </c>
      <c r="P88" s="20" t="s">
        <v>3</v>
      </c>
      <c r="Q88" s="20" t="s">
        <v>3</v>
      </c>
      <c r="R88" s="21">
        <v>99.37</v>
      </c>
      <c r="S88" s="83">
        <v>94.558877980823723</v>
      </c>
      <c r="T88" s="84">
        <v>52.307362811141957</v>
      </c>
    </row>
    <row r="89" spans="1:20" ht="14.5" customHeight="1" x14ac:dyDescent="0.35">
      <c r="A89" s="50"/>
      <c r="B89" s="79" t="s">
        <v>974</v>
      </c>
      <c r="C89" s="146" t="s">
        <v>1</v>
      </c>
      <c r="D89" s="10">
        <v>55.3</v>
      </c>
      <c r="E89" s="10">
        <v>1.01</v>
      </c>
      <c r="F89" s="10">
        <v>1.94</v>
      </c>
      <c r="G89" s="10">
        <v>17.600000000000001</v>
      </c>
      <c r="H89" s="10">
        <v>0.09</v>
      </c>
      <c r="I89" s="10">
        <v>20.9</v>
      </c>
      <c r="J89" s="10">
        <v>0.71</v>
      </c>
      <c r="K89" s="10">
        <v>0.33</v>
      </c>
      <c r="L89" s="10">
        <v>0.03</v>
      </c>
      <c r="M89" s="11" t="s">
        <v>3</v>
      </c>
      <c r="N89" s="10">
        <v>1.37</v>
      </c>
      <c r="O89" s="11" t="s">
        <v>3</v>
      </c>
      <c r="P89" s="11" t="s">
        <v>3</v>
      </c>
      <c r="Q89" s="11" t="s">
        <v>3</v>
      </c>
      <c r="R89" s="10">
        <v>99.28</v>
      </c>
      <c r="S89" s="41">
        <v>94.177436916399429</v>
      </c>
      <c r="T89" s="85">
        <v>47.642406029295856</v>
      </c>
    </row>
    <row r="90" spans="1:20" ht="14.5" customHeight="1" x14ac:dyDescent="0.35">
      <c r="A90" s="18" t="s">
        <v>146</v>
      </c>
      <c r="B90" s="72" t="s">
        <v>975</v>
      </c>
      <c r="C90" s="148" t="s">
        <v>500</v>
      </c>
      <c r="D90" s="53">
        <v>53.642000000000003</v>
      </c>
      <c r="E90" s="53">
        <v>4.78</v>
      </c>
      <c r="F90" s="53">
        <v>8.6129999999999995</v>
      </c>
      <c r="G90" s="53">
        <v>13.43</v>
      </c>
      <c r="H90" s="53">
        <v>0.13</v>
      </c>
      <c r="I90" s="53">
        <v>14.52</v>
      </c>
      <c r="J90" s="53">
        <v>2.7530000000000001</v>
      </c>
      <c r="K90" s="53">
        <v>0.19500000000000001</v>
      </c>
      <c r="L90" s="53">
        <v>0.377</v>
      </c>
      <c r="M90" s="53">
        <v>2.7E-2</v>
      </c>
      <c r="N90" s="53">
        <v>7.8E-2</v>
      </c>
      <c r="O90" s="52" t="s">
        <v>3</v>
      </c>
      <c r="P90" s="52" t="s">
        <v>3</v>
      </c>
      <c r="Q90" s="53">
        <v>1.7000000000000001E-2</v>
      </c>
      <c r="R90" s="53">
        <f>SUM(D90:Q90)</f>
        <v>98.561999999999983</v>
      </c>
      <c r="S90" s="86">
        <v>73.544906159783309</v>
      </c>
      <c r="T90" s="60">
        <v>1.082812541611917</v>
      </c>
    </row>
    <row r="91" spans="1:20" ht="14.5" customHeight="1" x14ac:dyDescent="0.35">
      <c r="A91" s="23" t="s">
        <v>186</v>
      </c>
      <c r="B91" s="78" t="s">
        <v>976</v>
      </c>
      <c r="C91" s="144" t="s">
        <v>170</v>
      </c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  <c r="L91" s="20" t="s">
        <v>3</v>
      </c>
      <c r="M91" s="20" t="s">
        <v>3</v>
      </c>
      <c r="N91" s="20" t="s">
        <v>3</v>
      </c>
      <c r="O91" s="20" t="s">
        <v>3</v>
      </c>
      <c r="P91" s="20" t="s">
        <v>3</v>
      </c>
      <c r="Q91" s="20" t="s">
        <v>3</v>
      </c>
      <c r="R91" s="20" t="s">
        <v>3</v>
      </c>
      <c r="S91" s="83" t="s">
        <v>3</v>
      </c>
      <c r="T91" s="84" t="s">
        <v>3</v>
      </c>
    </row>
    <row r="92" spans="1:20" ht="14.5" customHeight="1" x14ac:dyDescent="0.35">
      <c r="A92" s="46"/>
      <c r="B92" s="48" t="s">
        <v>977</v>
      </c>
      <c r="C92" s="145" t="s">
        <v>170</v>
      </c>
      <c r="D92" s="31" t="s">
        <v>3</v>
      </c>
      <c r="E92" s="31" t="s">
        <v>3</v>
      </c>
      <c r="F92" s="31" t="s">
        <v>3</v>
      </c>
      <c r="G92" s="31" t="s">
        <v>3</v>
      </c>
      <c r="H92" s="31" t="s">
        <v>3</v>
      </c>
      <c r="I92" s="31" t="s">
        <v>3</v>
      </c>
      <c r="J92" s="31" t="s">
        <v>3</v>
      </c>
      <c r="K92" s="31" t="s">
        <v>3</v>
      </c>
      <c r="L92" s="31" t="s">
        <v>3</v>
      </c>
      <c r="M92" s="31" t="s">
        <v>3</v>
      </c>
      <c r="N92" s="31" t="s">
        <v>3</v>
      </c>
      <c r="O92" s="31" t="s">
        <v>3</v>
      </c>
      <c r="P92" s="31" t="s">
        <v>3</v>
      </c>
      <c r="Q92" s="31" t="s">
        <v>3</v>
      </c>
      <c r="R92" s="31" t="s">
        <v>3</v>
      </c>
      <c r="S92" s="82" t="s">
        <v>3</v>
      </c>
      <c r="T92" s="49" t="s">
        <v>3</v>
      </c>
    </row>
    <row r="93" spans="1:20" ht="14.5" customHeight="1" x14ac:dyDescent="0.35">
      <c r="A93" s="46"/>
      <c r="B93" s="48" t="s">
        <v>171</v>
      </c>
      <c r="C93" s="145" t="s">
        <v>170</v>
      </c>
      <c r="D93" s="31" t="s">
        <v>3</v>
      </c>
      <c r="E93" s="31" t="s">
        <v>3</v>
      </c>
      <c r="F93" s="31" t="s">
        <v>3</v>
      </c>
      <c r="G93" s="31" t="s">
        <v>3</v>
      </c>
      <c r="H93" s="31" t="s">
        <v>3</v>
      </c>
      <c r="I93" s="31" t="s">
        <v>3</v>
      </c>
      <c r="J93" s="31" t="s">
        <v>3</v>
      </c>
      <c r="K93" s="31" t="s">
        <v>3</v>
      </c>
      <c r="L93" s="31" t="s">
        <v>3</v>
      </c>
      <c r="M93" s="31" t="s">
        <v>3</v>
      </c>
      <c r="N93" s="31" t="s">
        <v>3</v>
      </c>
      <c r="O93" s="31" t="s">
        <v>3</v>
      </c>
      <c r="P93" s="31" t="s">
        <v>3</v>
      </c>
      <c r="Q93" s="31" t="s">
        <v>3</v>
      </c>
      <c r="R93" s="31" t="s">
        <v>3</v>
      </c>
      <c r="S93" s="82" t="s">
        <v>3</v>
      </c>
      <c r="T93" s="49" t="s">
        <v>3</v>
      </c>
    </row>
    <row r="94" spans="1:20" ht="14.5" customHeight="1" x14ac:dyDescent="0.35">
      <c r="A94" s="46"/>
      <c r="B94" s="48" t="s">
        <v>978</v>
      </c>
      <c r="C94" s="145" t="s">
        <v>500</v>
      </c>
      <c r="D94" s="31" t="s">
        <v>3</v>
      </c>
      <c r="E94" s="31" t="s">
        <v>3</v>
      </c>
      <c r="F94" s="31" t="s">
        <v>3</v>
      </c>
      <c r="G94" s="31" t="s">
        <v>3</v>
      </c>
      <c r="H94" s="31" t="s">
        <v>3</v>
      </c>
      <c r="I94" s="31" t="s">
        <v>3</v>
      </c>
      <c r="J94" s="31" t="s">
        <v>3</v>
      </c>
      <c r="K94" s="31" t="s">
        <v>3</v>
      </c>
      <c r="L94" s="31" t="s">
        <v>3</v>
      </c>
      <c r="M94" s="31" t="s">
        <v>3</v>
      </c>
      <c r="N94" s="31" t="s">
        <v>3</v>
      </c>
      <c r="O94" s="31" t="s">
        <v>3</v>
      </c>
      <c r="P94" s="31" t="s">
        <v>3</v>
      </c>
      <c r="Q94" s="31" t="s">
        <v>3</v>
      </c>
      <c r="R94" s="31" t="s">
        <v>3</v>
      </c>
      <c r="S94" s="82" t="s">
        <v>3</v>
      </c>
      <c r="T94" s="49" t="s">
        <v>3</v>
      </c>
    </row>
    <row r="95" spans="1:20" ht="14.5" customHeight="1" x14ac:dyDescent="0.35">
      <c r="A95" s="46"/>
      <c r="B95" s="48" t="s">
        <v>172</v>
      </c>
      <c r="C95" s="145" t="s">
        <v>500</v>
      </c>
      <c r="D95" s="47">
        <v>54.62</v>
      </c>
      <c r="E95" s="47">
        <v>3.38</v>
      </c>
      <c r="F95" s="47">
        <v>9.74</v>
      </c>
      <c r="G95" s="47">
        <v>17.78</v>
      </c>
      <c r="H95" s="47">
        <v>0.24</v>
      </c>
      <c r="I95" s="47">
        <v>10.63</v>
      </c>
      <c r="J95" s="47">
        <v>1.94</v>
      </c>
      <c r="K95" s="47">
        <v>0.57999999999999996</v>
      </c>
      <c r="L95" s="47">
        <v>0.31</v>
      </c>
      <c r="M95" s="47">
        <v>0.18</v>
      </c>
      <c r="N95" s="47">
        <v>0.09</v>
      </c>
      <c r="O95" s="29" t="s">
        <v>3</v>
      </c>
      <c r="P95" s="29" t="s">
        <v>3</v>
      </c>
      <c r="Q95" s="29" t="s">
        <v>3</v>
      </c>
      <c r="R95" s="47">
        <v>99.49</v>
      </c>
      <c r="S95" s="82">
        <v>76.495899737427507</v>
      </c>
      <c r="T95" s="49">
        <v>1.754896609808404</v>
      </c>
    </row>
    <row r="96" spans="1:20" ht="14.5" customHeight="1" x14ac:dyDescent="0.35">
      <c r="A96" s="46"/>
      <c r="B96" s="48" t="s">
        <v>173</v>
      </c>
      <c r="C96" s="145" t="s">
        <v>170</v>
      </c>
      <c r="D96" s="89" t="s">
        <v>3</v>
      </c>
      <c r="E96" s="89" t="s">
        <v>3</v>
      </c>
      <c r="F96" s="89" t="s">
        <v>3</v>
      </c>
      <c r="G96" s="89" t="s">
        <v>3</v>
      </c>
      <c r="H96" s="89" t="s">
        <v>3</v>
      </c>
      <c r="I96" s="89" t="s">
        <v>3</v>
      </c>
      <c r="J96" s="89" t="s">
        <v>3</v>
      </c>
      <c r="K96" s="89" t="s">
        <v>3</v>
      </c>
      <c r="L96" s="89" t="s">
        <v>3</v>
      </c>
      <c r="M96" s="89" t="s">
        <v>3</v>
      </c>
      <c r="N96" s="89" t="s">
        <v>3</v>
      </c>
      <c r="O96" s="89" t="s">
        <v>3</v>
      </c>
      <c r="P96" s="89" t="s">
        <v>3</v>
      </c>
      <c r="Q96" s="89" t="s">
        <v>3</v>
      </c>
      <c r="R96" s="89" t="s">
        <v>3</v>
      </c>
      <c r="S96" s="82" t="s">
        <v>3</v>
      </c>
      <c r="T96" s="49" t="s">
        <v>3</v>
      </c>
    </row>
    <row r="97" spans="1:20" ht="14.5" customHeight="1" x14ac:dyDescent="0.35">
      <c r="A97" s="50"/>
      <c r="B97" s="79" t="s">
        <v>174</v>
      </c>
      <c r="C97" s="146" t="s">
        <v>170</v>
      </c>
      <c r="D97" s="11" t="s">
        <v>3</v>
      </c>
      <c r="E97" s="11" t="s">
        <v>3</v>
      </c>
      <c r="F97" s="11" t="s">
        <v>3</v>
      </c>
      <c r="G97" s="11" t="s">
        <v>3</v>
      </c>
      <c r="H97" s="11" t="s">
        <v>3</v>
      </c>
      <c r="I97" s="11" t="s">
        <v>3</v>
      </c>
      <c r="J97" s="11" t="s">
        <v>3</v>
      </c>
      <c r="K97" s="11" t="s">
        <v>3</v>
      </c>
      <c r="L97" s="11" t="s">
        <v>3</v>
      </c>
      <c r="M97" s="11" t="s">
        <v>3</v>
      </c>
      <c r="N97" s="11" t="s">
        <v>3</v>
      </c>
      <c r="O97" s="11" t="s">
        <v>3</v>
      </c>
      <c r="P97" s="11" t="s">
        <v>3</v>
      </c>
      <c r="Q97" s="11" t="s">
        <v>3</v>
      </c>
      <c r="R97" s="11" t="s">
        <v>3</v>
      </c>
      <c r="S97" s="41" t="s">
        <v>3</v>
      </c>
      <c r="T97" s="85" t="s">
        <v>3</v>
      </c>
    </row>
    <row r="98" spans="1:20" ht="14.5" customHeight="1" x14ac:dyDescent="0.35">
      <c r="A98" s="18" t="s">
        <v>166</v>
      </c>
      <c r="B98" s="72" t="s">
        <v>979</v>
      </c>
      <c r="C98" s="148" t="s">
        <v>1</v>
      </c>
      <c r="D98" s="53">
        <v>54.46</v>
      </c>
      <c r="E98" s="53">
        <v>2.54</v>
      </c>
      <c r="F98" s="53">
        <v>3.38</v>
      </c>
      <c r="G98" s="53">
        <v>16.72</v>
      </c>
      <c r="H98" s="53">
        <v>0.12</v>
      </c>
      <c r="I98" s="53">
        <v>16.64</v>
      </c>
      <c r="J98" s="53">
        <v>2.88</v>
      </c>
      <c r="K98" s="53">
        <v>0.09</v>
      </c>
      <c r="L98" s="53">
        <v>0.4</v>
      </c>
      <c r="M98" s="53">
        <v>0.05</v>
      </c>
      <c r="N98" s="53">
        <v>1.0900000000000001</v>
      </c>
      <c r="O98" s="52" t="s">
        <v>3</v>
      </c>
      <c r="P98" s="53">
        <v>0.03</v>
      </c>
      <c r="Q98" s="53">
        <v>0.02</v>
      </c>
      <c r="R98" s="53">
        <v>98.42</v>
      </c>
      <c r="S98" s="86">
        <v>89.816125950060794</v>
      </c>
      <c r="T98" s="60">
        <v>22.352858358256686</v>
      </c>
    </row>
    <row r="99" spans="1:20" ht="14.5" customHeight="1" x14ac:dyDescent="0.35">
      <c r="A99" s="23" t="s">
        <v>205</v>
      </c>
      <c r="B99" s="33" t="s">
        <v>980</v>
      </c>
      <c r="C99" s="144" t="s">
        <v>61</v>
      </c>
      <c r="D99" s="34">
        <v>56.279499999999999</v>
      </c>
      <c r="E99" s="34">
        <v>3.3435000000000001</v>
      </c>
      <c r="F99" s="34">
        <v>2.2035999999999998</v>
      </c>
      <c r="G99" s="34">
        <v>15.037599999999999</v>
      </c>
      <c r="H99" s="33" t="s">
        <v>3</v>
      </c>
      <c r="I99" s="34">
        <v>18.4358</v>
      </c>
      <c r="J99" s="34">
        <v>2.3458000000000001</v>
      </c>
      <c r="K99" s="33" t="s">
        <v>3</v>
      </c>
      <c r="L99" s="34">
        <v>0.1032</v>
      </c>
      <c r="M99" s="34">
        <v>0.1885</v>
      </c>
      <c r="N99" s="34">
        <v>1.8615999999999999</v>
      </c>
      <c r="O99" s="33" t="s">
        <v>3</v>
      </c>
      <c r="P99" s="33" t="s">
        <v>3</v>
      </c>
      <c r="Q99" s="33" t="s">
        <v>3</v>
      </c>
      <c r="R99" s="34">
        <v>80.091300000000004</v>
      </c>
      <c r="S99" s="83">
        <v>92.404996733651217</v>
      </c>
      <c r="T99" s="84">
        <v>27.193723399847354</v>
      </c>
    </row>
    <row r="100" spans="1:20" ht="14.5" customHeight="1" x14ac:dyDescent="0.35">
      <c r="A100" s="46"/>
      <c r="B100" s="29" t="s">
        <v>981</v>
      </c>
      <c r="C100" s="145" t="s">
        <v>61</v>
      </c>
      <c r="D100" s="47">
        <v>55.908799999999999</v>
      </c>
      <c r="E100" s="47">
        <v>3.2545000000000002</v>
      </c>
      <c r="F100" s="47">
        <v>2.4205999999999999</v>
      </c>
      <c r="G100" s="47">
        <v>15.154</v>
      </c>
      <c r="H100" s="29" t="s">
        <v>3</v>
      </c>
      <c r="I100" s="47">
        <v>18.521899999999999</v>
      </c>
      <c r="J100" s="47">
        <v>2.3894000000000002</v>
      </c>
      <c r="K100" s="29" t="s">
        <v>3</v>
      </c>
      <c r="L100" s="47">
        <v>0.113</v>
      </c>
      <c r="M100" s="29" t="s">
        <v>3</v>
      </c>
      <c r="N100" s="47">
        <v>1.9850000000000001</v>
      </c>
      <c r="O100" s="29" t="s">
        <v>3</v>
      </c>
      <c r="P100" s="29" t="s">
        <v>3</v>
      </c>
      <c r="Q100" s="29" t="s">
        <v>3</v>
      </c>
      <c r="R100" s="47">
        <v>73.627799999999993</v>
      </c>
      <c r="S100" s="82">
        <v>91.777389469352897</v>
      </c>
      <c r="T100" s="49">
        <v>29.035636881335659</v>
      </c>
    </row>
    <row r="101" spans="1:20" ht="14.5" customHeight="1" x14ac:dyDescent="0.35">
      <c r="A101" s="46"/>
      <c r="B101" s="29" t="s">
        <v>982</v>
      </c>
      <c r="C101" s="145" t="s">
        <v>61</v>
      </c>
      <c r="D101" s="47">
        <v>55.031100000000002</v>
      </c>
      <c r="E101" s="47">
        <v>1.1597999999999999</v>
      </c>
      <c r="F101" s="47">
        <v>2.3081</v>
      </c>
      <c r="G101" s="47">
        <v>16.629200000000001</v>
      </c>
      <c r="H101" s="29" t="s">
        <v>3</v>
      </c>
      <c r="I101" s="47">
        <v>21.218599999999999</v>
      </c>
      <c r="J101" s="47">
        <v>0.99239999999999995</v>
      </c>
      <c r="K101" s="47">
        <v>0.12859999999999999</v>
      </c>
      <c r="L101" s="47">
        <v>0.33079999999999998</v>
      </c>
      <c r="M101" s="29" t="s">
        <v>3</v>
      </c>
      <c r="N101" s="47">
        <v>1.9621999999999999</v>
      </c>
      <c r="O101" s="29" t="s">
        <v>3</v>
      </c>
      <c r="P101" s="29" t="s">
        <v>3</v>
      </c>
      <c r="Q101" s="29" t="s">
        <v>3</v>
      </c>
      <c r="R101" s="47">
        <v>87.690299999999993</v>
      </c>
      <c r="S101" s="82">
        <v>92.777243047373432</v>
      </c>
      <c r="T101" s="49">
        <v>53.160395201714351</v>
      </c>
    </row>
    <row r="102" spans="1:20" ht="14.5" customHeight="1" x14ac:dyDescent="0.35">
      <c r="A102" s="46"/>
      <c r="B102" s="29" t="s">
        <v>983</v>
      </c>
      <c r="C102" s="145" t="s">
        <v>61</v>
      </c>
      <c r="D102" s="47">
        <v>56.021999999999998</v>
      </c>
      <c r="E102" s="47">
        <v>2.4615999999999998</v>
      </c>
      <c r="F102" s="47">
        <v>1.6666000000000001</v>
      </c>
      <c r="G102" s="47">
        <v>15.3133</v>
      </c>
      <c r="H102" s="29" t="s">
        <v>3</v>
      </c>
      <c r="I102" s="47">
        <v>18.855899999999998</v>
      </c>
      <c r="J102" s="47">
        <v>2.2250999999999999</v>
      </c>
      <c r="K102" s="29" t="s">
        <v>3</v>
      </c>
      <c r="L102" s="47">
        <v>0.2918</v>
      </c>
      <c r="M102" s="29" t="s">
        <v>3</v>
      </c>
      <c r="N102" s="47">
        <v>2.8647999999999998</v>
      </c>
      <c r="O102" s="29" t="s">
        <v>3</v>
      </c>
      <c r="P102" s="29" t="s">
        <v>3</v>
      </c>
      <c r="Q102" s="29" t="s">
        <v>3</v>
      </c>
      <c r="R102" s="47">
        <v>85.350099999999998</v>
      </c>
      <c r="S102" s="82">
        <v>94.24682494587006</v>
      </c>
      <c r="T102" s="49">
        <v>43.84273196479711</v>
      </c>
    </row>
    <row r="103" spans="1:20" ht="14.5" customHeight="1" x14ac:dyDescent="0.35">
      <c r="A103" s="46"/>
      <c r="B103" s="29" t="s">
        <v>984</v>
      </c>
      <c r="C103" s="145" t="s">
        <v>61</v>
      </c>
      <c r="D103" s="47">
        <v>56.157899999999998</v>
      </c>
      <c r="E103" s="47">
        <v>0.94550000000000001</v>
      </c>
      <c r="F103" s="47">
        <v>2.1513</v>
      </c>
      <c r="G103" s="47">
        <v>16.2315</v>
      </c>
      <c r="H103" s="29" t="s">
        <v>3</v>
      </c>
      <c r="I103" s="47">
        <v>21.413399999999999</v>
      </c>
      <c r="J103" s="47">
        <v>0.90890000000000004</v>
      </c>
      <c r="K103" s="29" t="s">
        <v>3</v>
      </c>
      <c r="L103" s="47">
        <v>0.24229999999999999</v>
      </c>
      <c r="M103" s="29" t="s">
        <v>3</v>
      </c>
      <c r="N103" s="47">
        <v>1.7178</v>
      </c>
      <c r="O103" s="29" t="s">
        <v>3</v>
      </c>
      <c r="P103" s="29" t="s">
        <v>3</v>
      </c>
      <c r="Q103" s="29" t="s">
        <v>3</v>
      </c>
      <c r="R103" s="47">
        <v>91.496899999999997</v>
      </c>
      <c r="S103" s="82">
        <v>93.080431948722392</v>
      </c>
      <c r="T103" s="49">
        <v>54.930218675111455</v>
      </c>
    </row>
    <row r="104" spans="1:20" ht="14.5" customHeight="1" x14ac:dyDescent="0.35">
      <c r="A104" s="46"/>
      <c r="B104" s="29" t="s">
        <v>985</v>
      </c>
      <c r="C104" s="145" t="s">
        <v>61</v>
      </c>
      <c r="D104" s="47">
        <v>55.355699999999999</v>
      </c>
      <c r="E104" s="47">
        <v>2.4649999999999999</v>
      </c>
      <c r="F104" s="47">
        <v>2.0703</v>
      </c>
      <c r="G104" s="47">
        <v>15.677</v>
      </c>
      <c r="H104" s="29" t="s">
        <v>3</v>
      </c>
      <c r="I104" s="47">
        <v>19.093399999999999</v>
      </c>
      <c r="J104" s="47">
        <v>1.7970999999999999</v>
      </c>
      <c r="K104" s="47">
        <v>0.29620000000000002</v>
      </c>
      <c r="L104" s="47">
        <v>0.36120000000000002</v>
      </c>
      <c r="M104" s="29" t="s">
        <v>3</v>
      </c>
      <c r="N104" s="47">
        <v>2.6602000000000001</v>
      </c>
      <c r="O104" s="29" t="s">
        <v>3</v>
      </c>
      <c r="P104" s="29" t="s">
        <v>3</v>
      </c>
      <c r="Q104" s="29" t="s">
        <v>3</v>
      </c>
      <c r="R104" s="47">
        <v>88.619399999999999</v>
      </c>
      <c r="S104" s="82">
        <v>93.103708986008016</v>
      </c>
      <c r="T104" s="49">
        <v>41.993879502659453</v>
      </c>
    </row>
    <row r="105" spans="1:20" ht="14.5" customHeight="1" x14ac:dyDescent="0.35">
      <c r="A105" s="46"/>
      <c r="B105" s="29" t="s">
        <v>986</v>
      </c>
      <c r="C105" s="145" t="s">
        <v>61</v>
      </c>
      <c r="D105" s="47">
        <v>56.351199999999999</v>
      </c>
      <c r="E105" s="47">
        <v>2.3079999999999998</v>
      </c>
      <c r="F105" s="47">
        <v>1.7810999999999999</v>
      </c>
      <c r="G105" s="47">
        <v>15.289899999999999</v>
      </c>
      <c r="H105" s="29" t="s">
        <v>3</v>
      </c>
      <c r="I105" s="47">
        <v>18.862300000000001</v>
      </c>
      <c r="J105" s="47">
        <v>2.1086999999999998</v>
      </c>
      <c r="K105" s="29" t="s">
        <v>3</v>
      </c>
      <c r="L105" s="47">
        <v>0.2651</v>
      </c>
      <c r="M105" s="29" t="s">
        <v>3</v>
      </c>
      <c r="N105" s="47">
        <v>2.7262</v>
      </c>
      <c r="O105" s="29" t="s">
        <v>3</v>
      </c>
      <c r="P105" s="29" t="s">
        <v>3</v>
      </c>
      <c r="Q105" s="29" t="s">
        <v>3</v>
      </c>
      <c r="R105" s="47">
        <v>94.031400000000005</v>
      </c>
      <c r="S105" s="82">
        <v>93.866974740016332</v>
      </c>
      <c r="T105" s="49">
        <v>44.208442027278885</v>
      </c>
    </row>
    <row r="106" spans="1:20" ht="14.5" customHeight="1" x14ac:dyDescent="0.35">
      <c r="A106" s="46"/>
      <c r="B106" s="29" t="s">
        <v>987</v>
      </c>
      <c r="C106" s="145" t="s">
        <v>61</v>
      </c>
      <c r="D106" s="47">
        <v>56.1233</v>
      </c>
      <c r="E106" s="47">
        <v>1.8045</v>
      </c>
      <c r="F106" s="47">
        <v>1.6613</v>
      </c>
      <c r="G106" s="47">
        <v>16.406500000000001</v>
      </c>
      <c r="H106" s="29" t="s">
        <v>3</v>
      </c>
      <c r="I106" s="47">
        <v>19.7378</v>
      </c>
      <c r="J106" s="47">
        <v>1.5456000000000001</v>
      </c>
      <c r="K106" s="29" t="s">
        <v>3</v>
      </c>
      <c r="L106" s="47">
        <v>0.25240000000000001</v>
      </c>
      <c r="M106" s="29" t="s">
        <v>3</v>
      </c>
      <c r="N106" s="47">
        <v>2.2101999999999999</v>
      </c>
      <c r="O106" s="29" t="s">
        <v>3</v>
      </c>
      <c r="P106" s="29" t="s">
        <v>3</v>
      </c>
      <c r="Q106" s="29" t="s">
        <v>3</v>
      </c>
      <c r="R106" s="47">
        <v>96.513599999999997</v>
      </c>
      <c r="S106" s="82">
        <v>94.625728155910679</v>
      </c>
      <c r="T106" s="49">
        <v>45.104863296674161</v>
      </c>
    </row>
    <row r="107" spans="1:20" ht="14.5" customHeight="1" x14ac:dyDescent="0.35">
      <c r="A107" s="46"/>
      <c r="B107" s="29" t="s">
        <v>988</v>
      </c>
      <c r="C107" s="145" t="s">
        <v>61</v>
      </c>
      <c r="D107" s="47">
        <v>55.711199999999998</v>
      </c>
      <c r="E107" s="47">
        <v>0.79039999999999999</v>
      </c>
      <c r="F107" s="47">
        <v>1.9584999999999999</v>
      </c>
      <c r="G107" s="47">
        <v>17.143699999999999</v>
      </c>
      <c r="H107" s="29" t="s">
        <v>3</v>
      </c>
      <c r="I107" s="47">
        <v>21.6905</v>
      </c>
      <c r="J107" s="47">
        <v>0.68</v>
      </c>
      <c r="K107" s="47">
        <v>7.0400000000000004E-2</v>
      </c>
      <c r="L107" s="47">
        <v>0.51</v>
      </c>
      <c r="M107" s="29" t="s">
        <v>3</v>
      </c>
      <c r="N107" s="47">
        <v>1.2485999999999999</v>
      </c>
      <c r="O107" s="29" t="s">
        <v>3</v>
      </c>
      <c r="P107" s="29" t="s">
        <v>3</v>
      </c>
      <c r="Q107" s="29" t="s">
        <v>3</v>
      </c>
      <c r="R107" s="47">
        <v>94.258499999999998</v>
      </c>
      <c r="S107" s="82">
        <v>93.978224934883087</v>
      </c>
      <c r="T107" s="49">
        <v>51.449716212589458</v>
      </c>
    </row>
    <row r="108" spans="1:20" ht="14.5" customHeight="1" x14ac:dyDescent="0.35">
      <c r="A108" s="46"/>
      <c r="B108" s="29" t="s">
        <v>989</v>
      </c>
      <c r="C108" s="145" t="s">
        <v>500</v>
      </c>
      <c r="D108" s="47">
        <v>55.554940909090917</v>
      </c>
      <c r="E108" s="47">
        <v>7.1995909090909089</v>
      </c>
      <c r="F108" s="47">
        <v>6.8891136363636356</v>
      </c>
      <c r="G108" s="47">
        <v>9.8367681818181811</v>
      </c>
      <c r="H108" s="29" t="s">
        <v>3</v>
      </c>
      <c r="I108" s="47">
        <v>15.654745454545457</v>
      </c>
      <c r="J108" s="47">
        <v>4.6890181818181826</v>
      </c>
      <c r="K108" s="29" t="s">
        <v>3</v>
      </c>
      <c r="L108" s="47">
        <v>0.3595571428571428</v>
      </c>
      <c r="M108" s="47">
        <v>0.40665000000000001</v>
      </c>
      <c r="N108" s="29">
        <v>0.26860000000000001</v>
      </c>
      <c r="O108" s="29" t="s">
        <v>3</v>
      </c>
      <c r="P108" s="29" t="s">
        <v>3</v>
      </c>
      <c r="Q108" s="29" t="s">
        <v>3</v>
      </c>
      <c r="R108" s="30">
        <f>SUM(D108:P108)</f>
        <v>100.85898441558444</v>
      </c>
      <c r="S108" s="82">
        <v>71.796991796867488</v>
      </c>
      <c r="T108" s="49">
        <v>0</v>
      </c>
    </row>
    <row r="109" spans="1:20" ht="14.5" customHeight="1" x14ac:dyDescent="0.35">
      <c r="A109" s="46"/>
      <c r="B109" s="29" t="s">
        <v>990</v>
      </c>
      <c r="C109" s="145" t="s">
        <v>61</v>
      </c>
      <c r="D109" s="47">
        <v>54.608899999999998</v>
      </c>
      <c r="E109" s="47">
        <v>1.0412999999999999</v>
      </c>
      <c r="F109" s="47">
        <v>2.1194999999999999</v>
      </c>
      <c r="G109" s="47">
        <v>17.267299999999999</v>
      </c>
      <c r="H109" s="29" t="s">
        <v>3</v>
      </c>
      <c r="I109" s="47">
        <v>21.761500000000002</v>
      </c>
      <c r="J109" s="47">
        <v>1.1631</v>
      </c>
      <c r="K109" s="29" t="s">
        <v>3</v>
      </c>
      <c r="L109" s="29" t="s">
        <v>3</v>
      </c>
      <c r="M109" s="29" t="s">
        <v>3</v>
      </c>
      <c r="N109" s="47">
        <v>1.9723999999999999</v>
      </c>
      <c r="O109" s="29" t="s">
        <v>3</v>
      </c>
      <c r="P109" s="29" t="s">
        <v>3</v>
      </c>
      <c r="Q109" s="29" t="s">
        <v>3</v>
      </c>
      <c r="R109" s="47">
        <v>55.194400000000002</v>
      </c>
      <c r="S109" s="82">
        <v>93.558728972016752</v>
      </c>
      <c r="T109" s="49">
        <v>55.960200982326747</v>
      </c>
    </row>
    <row r="110" spans="1:20" ht="14.5" customHeight="1" x14ac:dyDescent="0.35">
      <c r="A110" s="46"/>
      <c r="B110" s="29" t="s">
        <v>991</v>
      </c>
      <c r="C110" s="145" t="s">
        <v>61</v>
      </c>
      <c r="D110" s="47">
        <v>55.447200000000002</v>
      </c>
      <c r="E110" s="47">
        <v>1.0366</v>
      </c>
      <c r="F110" s="47">
        <v>1.6144000000000001</v>
      </c>
      <c r="G110" s="47">
        <v>16.964300000000001</v>
      </c>
      <c r="H110" s="29" t="s">
        <v>3</v>
      </c>
      <c r="I110" s="47">
        <v>21.689399999999999</v>
      </c>
      <c r="J110" s="47">
        <v>1.1311</v>
      </c>
      <c r="K110" s="29" t="s">
        <v>3</v>
      </c>
      <c r="L110" s="29" t="s">
        <v>3</v>
      </c>
      <c r="M110" s="29" t="s">
        <v>3</v>
      </c>
      <c r="N110" s="47">
        <v>1.8986000000000001</v>
      </c>
      <c r="O110" s="29" t="s">
        <v>3</v>
      </c>
      <c r="P110" s="29" t="s">
        <v>3</v>
      </c>
      <c r="Q110" s="29" t="s">
        <v>3</v>
      </c>
      <c r="R110" s="47">
        <v>68.766800000000003</v>
      </c>
      <c r="S110" s="82">
        <v>94.932780916227131</v>
      </c>
      <c r="T110" s="49">
        <v>55.130293956932533</v>
      </c>
    </row>
    <row r="111" spans="1:20" ht="14.5" customHeight="1" x14ac:dyDescent="0.35">
      <c r="A111" s="46"/>
      <c r="B111" s="29" t="s">
        <v>992</v>
      </c>
      <c r="C111" s="145" t="s">
        <v>61</v>
      </c>
      <c r="D111" s="47">
        <v>56.204300000000003</v>
      </c>
      <c r="E111" s="47">
        <v>0.97640000000000005</v>
      </c>
      <c r="F111" s="47">
        <v>1.5782</v>
      </c>
      <c r="G111" s="47">
        <v>16.9038</v>
      </c>
      <c r="H111" s="29" t="s">
        <v>3</v>
      </c>
      <c r="I111" s="47">
        <v>21.305599999999998</v>
      </c>
      <c r="J111" s="47">
        <v>1.0005999999999999</v>
      </c>
      <c r="K111" s="29" t="s">
        <v>3</v>
      </c>
      <c r="L111" s="29" t="s">
        <v>3</v>
      </c>
      <c r="M111" s="29" t="s">
        <v>3</v>
      </c>
      <c r="N111" s="47">
        <v>1.7923</v>
      </c>
      <c r="O111" s="29" t="s">
        <v>3</v>
      </c>
      <c r="P111" s="29" t="s">
        <v>3</v>
      </c>
      <c r="Q111" s="29" t="s">
        <v>3</v>
      </c>
      <c r="R111" s="47">
        <v>84.875100000000003</v>
      </c>
      <c r="S111" s="82">
        <v>95.023903063976221</v>
      </c>
      <c r="T111" s="49">
        <v>55.185005678342236</v>
      </c>
    </row>
    <row r="112" spans="1:20" ht="14.5" customHeight="1" x14ac:dyDescent="0.35">
      <c r="A112" s="50"/>
      <c r="B112" s="7" t="s">
        <v>993</v>
      </c>
      <c r="C112" s="146" t="s">
        <v>61</v>
      </c>
      <c r="D112" s="36">
        <v>55.035299999999999</v>
      </c>
      <c r="E112" s="36">
        <v>1.3945000000000001</v>
      </c>
      <c r="F112" s="36">
        <v>1.7997000000000001</v>
      </c>
      <c r="G112" s="36">
        <v>17.816299999999998</v>
      </c>
      <c r="H112" s="7" t="s">
        <v>3</v>
      </c>
      <c r="I112" s="36">
        <v>20.554600000000001</v>
      </c>
      <c r="J112" s="36">
        <v>1.1435999999999999</v>
      </c>
      <c r="K112" s="36">
        <v>0.27460000000000001</v>
      </c>
      <c r="L112" s="7" t="s">
        <v>3</v>
      </c>
      <c r="M112" s="7" t="s">
        <v>3</v>
      </c>
      <c r="N112" s="36">
        <v>1.7232000000000001</v>
      </c>
      <c r="O112" s="7" t="s">
        <v>3</v>
      </c>
      <c r="P112" s="7" t="s">
        <v>3</v>
      </c>
      <c r="Q112" s="7" t="s">
        <v>3</v>
      </c>
      <c r="R112" s="36">
        <v>52.148499999999999</v>
      </c>
      <c r="S112" s="41">
        <v>94.638004470205587</v>
      </c>
      <c r="T112" s="85">
        <v>45.324027566929374</v>
      </c>
    </row>
    <row r="113" spans="1:20" ht="14.5" customHeight="1" x14ac:dyDescent="0.35">
      <c r="A113" s="23" t="s">
        <v>210</v>
      </c>
      <c r="B113" s="78" t="s">
        <v>994</v>
      </c>
      <c r="C113" s="144" t="s">
        <v>500</v>
      </c>
      <c r="D113" s="21">
        <v>55.107999999999997</v>
      </c>
      <c r="E113" s="21">
        <v>7.3470000000000004</v>
      </c>
      <c r="F113" s="21">
        <v>6.0469999999999997</v>
      </c>
      <c r="G113" s="21">
        <v>10.355</v>
      </c>
      <c r="H113" s="21">
        <v>6.3E-2</v>
      </c>
      <c r="I113" s="21">
        <v>15.028</v>
      </c>
      <c r="J113" s="21">
        <v>4.2930000000000001</v>
      </c>
      <c r="K113" s="21" t="s">
        <v>4</v>
      </c>
      <c r="L113" s="21">
        <v>0.217</v>
      </c>
      <c r="M113" s="20" t="s">
        <v>3</v>
      </c>
      <c r="N113" s="21" t="s">
        <v>4</v>
      </c>
      <c r="O113" s="20" t="s">
        <v>3</v>
      </c>
      <c r="P113" s="20" t="s">
        <v>3</v>
      </c>
      <c r="Q113" s="20" t="s">
        <v>3</v>
      </c>
      <c r="R113" s="21">
        <f>SUM(D113:Q113)</f>
        <v>98.458000000000013</v>
      </c>
      <c r="S113" s="83">
        <v>75.327134729103449</v>
      </c>
      <c r="T113" s="84">
        <v>0</v>
      </c>
    </row>
    <row r="114" spans="1:20" ht="14.5" customHeight="1" x14ac:dyDescent="0.35">
      <c r="A114" s="46"/>
      <c r="B114" s="48" t="s">
        <v>995</v>
      </c>
      <c r="C114" s="145" t="s">
        <v>500</v>
      </c>
      <c r="D114" s="30">
        <v>53.42</v>
      </c>
      <c r="E114" s="30">
        <v>7.7060000000000004</v>
      </c>
      <c r="F114" s="30">
        <v>6.3470000000000004</v>
      </c>
      <c r="G114" s="30">
        <v>10.146000000000001</v>
      </c>
      <c r="H114" s="30">
        <v>0.06</v>
      </c>
      <c r="I114" s="30">
        <v>16.917000000000002</v>
      </c>
      <c r="J114" s="30">
        <v>4.1639999999999997</v>
      </c>
      <c r="K114" s="30">
        <v>4.3999999999999997E-2</v>
      </c>
      <c r="L114" s="30">
        <v>0.22600000000000001</v>
      </c>
      <c r="M114" s="31" t="s">
        <v>3</v>
      </c>
      <c r="N114" s="30" t="s">
        <v>4</v>
      </c>
      <c r="O114" s="31" t="s">
        <v>3</v>
      </c>
      <c r="P114" s="31" t="s">
        <v>3</v>
      </c>
      <c r="Q114" s="31" t="s">
        <v>3</v>
      </c>
      <c r="R114" s="30">
        <f>SUM(D114:Q114)</f>
        <v>99.03</v>
      </c>
      <c r="S114" s="82">
        <v>74.026116849933715</v>
      </c>
      <c r="T114" s="49">
        <v>0</v>
      </c>
    </row>
    <row r="115" spans="1:20" ht="14.5" customHeight="1" x14ac:dyDescent="0.35">
      <c r="A115" s="50"/>
      <c r="B115" s="79" t="s">
        <v>996</v>
      </c>
      <c r="C115" s="146" t="s">
        <v>500</v>
      </c>
      <c r="D115" s="10">
        <v>50.011000000000003</v>
      </c>
      <c r="E115" s="10">
        <v>2.0299999999999998</v>
      </c>
      <c r="F115" s="10">
        <v>12.151</v>
      </c>
      <c r="G115" s="10">
        <v>14.651999999999999</v>
      </c>
      <c r="H115" s="10">
        <v>0.35599999999999998</v>
      </c>
      <c r="I115" s="10">
        <v>19.021000000000001</v>
      </c>
      <c r="J115" s="10">
        <v>0.28000000000000003</v>
      </c>
      <c r="K115" s="10" t="s">
        <v>4</v>
      </c>
      <c r="L115" s="10">
        <v>0.94</v>
      </c>
      <c r="M115" s="11" t="s">
        <v>3</v>
      </c>
      <c r="N115" s="10" t="s">
        <v>4</v>
      </c>
      <c r="O115" s="11" t="s">
        <v>3</v>
      </c>
      <c r="P115" s="11" t="s">
        <v>3</v>
      </c>
      <c r="Q115" s="11" t="s">
        <v>3</v>
      </c>
      <c r="R115" s="10">
        <f>SUM(D115:Q115)</f>
        <v>99.441000000000003</v>
      </c>
      <c r="S115" s="41">
        <v>68.252379441161565</v>
      </c>
      <c r="T115" s="85">
        <v>0</v>
      </c>
    </row>
    <row r="116" spans="1:20" ht="14.5" customHeight="1" x14ac:dyDescent="0.35">
      <c r="A116" s="23" t="s">
        <v>266</v>
      </c>
      <c r="B116" s="78" t="s">
        <v>997</v>
      </c>
      <c r="C116" s="144" t="s">
        <v>500</v>
      </c>
      <c r="D116" s="21">
        <v>55.058999999999997</v>
      </c>
      <c r="E116" s="21">
        <v>4.9779999999999998</v>
      </c>
      <c r="F116" s="21">
        <v>5.0199999999999996</v>
      </c>
      <c r="G116" s="21">
        <v>14.002000000000001</v>
      </c>
      <c r="H116" s="21">
        <v>6.6000000000000003E-2</v>
      </c>
      <c r="I116" s="21">
        <v>16.797999999999998</v>
      </c>
      <c r="J116" s="21">
        <v>2.6309999999999998</v>
      </c>
      <c r="K116" s="21">
        <v>0.28000000000000003</v>
      </c>
      <c r="L116" s="21">
        <v>0.27300000000000002</v>
      </c>
      <c r="M116" s="21">
        <v>1.4E-2</v>
      </c>
      <c r="N116" s="21">
        <v>0.124</v>
      </c>
      <c r="O116" s="20" t="s">
        <v>3</v>
      </c>
      <c r="P116" s="21">
        <v>3.5000000000000003E-2</v>
      </c>
      <c r="Q116" s="21">
        <v>0.04</v>
      </c>
      <c r="R116" s="21">
        <v>99.32</v>
      </c>
      <c r="S116" s="83">
        <v>83.257661254850319</v>
      </c>
      <c r="T116" s="84">
        <v>1.6435556922082706</v>
      </c>
    </row>
    <row r="117" spans="1:20" ht="14.5" customHeight="1" x14ac:dyDescent="0.35">
      <c r="A117" s="46"/>
      <c r="B117" s="48" t="s">
        <v>998</v>
      </c>
      <c r="C117" s="145" t="s">
        <v>500</v>
      </c>
      <c r="D117" s="30">
        <v>54.618000000000002</v>
      </c>
      <c r="E117" s="30">
        <v>4.9059999999999997</v>
      </c>
      <c r="F117" s="30">
        <v>5.0460000000000003</v>
      </c>
      <c r="G117" s="30">
        <v>13.824</v>
      </c>
      <c r="H117" s="30">
        <v>7.0000000000000007E-2</v>
      </c>
      <c r="I117" s="30">
        <v>16.904</v>
      </c>
      <c r="J117" s="30">
        <v>2.59</v>
      </c>
      <c r="K117" s="30">
        <v>0.27</v>
      </c>
      <c r="L117" s="30">
        <v>0.26800000000000002</v>
      </c>
      <c r="M117" s="30">
        <v>8.9999999999999993E-3</v>
      </c>
      <c r="N117" s="30">
        <v>0.11799999999999999</v>
      </c>
      <c r="O117" s="31" t="s">
        <v>3</v>
      </c>
      <c r="P117" s="30">
        <v>3.5000000000000003E-2</v>
      </c>
      <c r="Q117" s="30">
        <v>0.02</v>
      </c>
      <c r="R117" s="30">
        <v>98.677999999999997</v>
      </c>
      <c r="S117" s="82">
        <v>83.005815938750871</v>
      </c>
      <c r="T117" s="49">
        <v>1.5878806624656578</v>
      </c>
    </row>
    <row r="118" spans="1:20" ht="14.5" customHeight="1" x14ac:dyDescent="0.35">
      <c r="A118" s="46"/>
      <c r="B118" s="48" t="s">
        <v>999</v>
      </c>
      <c r="C118" s="145" t="s">
        <v>500</v>
      </c>
      <c r="D118" s="30" t="s">
        <v>3</v>
      </c>
      <c r="E118" s="30" t="s">
        <v>3</v>
      </c>
      <c r="F118" s="30" t="s">
        <v>3</v>
      </c>
      <c r="G118" s="30" t="s">
        <v>3</v>
      </c>
      <c r="H118" s="30" t="s">
        <v>3</v>
      </c>
      <c r="I118" s="30" t="s">
        <v>3</v>
      </c>
      <c r="J118" s="30" t="s">
        <v>3</v>
      </c>
      <c r="K118" s="30" t="s">
        <v>3</v>
      </c>
      <c r="L118" s="30" t="s">
        <v>3</v>
      </c>
      <c r="M118" s="30" t="s">
        <v>3</v>
      </c>
      <c r="N118" s="30" t="s">
        <v>3</v>
      </c>
      <c r="O118" s="30" t="s">
        <v>3</v>
      </c>
      <c r="P118" s="30" t="s">
        <v>3</v>
      </c>
      <c r="Q118" s="30" t="s">
        <v>3</v>
      </c>
      <c r="R118" s="30" t="s">
        <v>3</v>
      </c>
      <c r="S118" s="82" t="s">
        <v>3</v>
      </c>
      <c r="T118" s="49" t="s">
        <v>3</v>
      </c>
    </row>
    <row r="119" spans="1:20" ht="14.5" customHeight="1" x14ac:dyDescent="0.35">
      <c r="A119" s="46"/>
      <c r="B119" s="48" t="s">
        <v>1000</v>
      </c>
      <c r="C119" s="145" t="s">
        <v>500</v>
      </c>
      <c r="D119" s="30" t="s">
        <v>3</v>
      </c>
      <c r="E119" s="30" t="s">
        <v>3</v>
      </c>
      <c r="F119" s="30" t="s">
        <v>3</v>
      </c>
      <c r="G119" s="30" t="s">
        <v>3</v>
      </c>
      <c r="H119" s="30" t="s">
        <v>3</v>
      </c>
      <c r="I119" s="30" t="s">
        <v>3</v>
      </c>
      <c r="J119" s="30" t="s">
        <v>3</v>
      </c>
      <c r="K119" s="30" t="s">
        <v>3</v>
      </c>
      <c r="L119" s="30" t="s">
        <v>3</v>
      </c>
      <c r="M119" s="30" t="s">
        <v>3</v>
      </c>
      <c r="N119" s="30" t="s">
        <v>3</v>
      </c>
      <c r="O119" s="30" t="s">
        <v>3</v>
      </c>
      <c r="P119" s="30" t="s">
        <v>3</v>
      </c>
      <c r="Q119" s="30" t="s">
        <v>3</v>
      </c>
      <c r="R119" s="30" t="s">
        <v>3</v>
      </c>
      <c r="S119" s="82" t="s">
        <v>3</v>
      </c>
      <c r="T119" s="49" t="s">
        <v>3</v>
      </c>
    </row>
    <row r="120" spans="1:20" ht="14.5" customHeight="1" x14ac:dyDescent="0.35">
      <c r="A120" s="46"/>
      <c r="B120" s="48" t="s">
        <v>1001</v>
      </c>
      <c r="C120" s="145" t="s">
        <v>61</v>
      </c>
      <c r="D120" s="30">
        <v>55.465000000000003</v>
      </c>
      <c r="E120" s="30">
        <v>1.036</v>
      </c>
      <c r="F120" s="30">
        <v>2.1080000000000001</v>
      </c>
      <c r="G120" s="30">
        <v>17.847999999999999</v>
      </c>
      <c r="H120" s="30">
        <v>8.5999999999999993E-2</v>
      </c>
      <c r="I120" s="30">
        <v>20.268000000000001</v>
      </c>
      <c r="J120" s="30">
        <v>0.78200000000000003</v>
      </c>
      <c r="K120" s="30">
        <v>0.02</v>
      </c>
      <c r="L120" s="30">
        <v>0.03</v>
      </c>
      <c r="M120" s="30">
        <v>5.8000000000000003E-2</v>
      </c>
      <c r="N120" s="30">
        <v>1.141</v>
      </c>
      <c r="O120" s="31" t="s">
        <v>3</v>
      </c>
      <c r="P120" s="30">
        <v>0.02</v>
      </c>
      <c r="Q120" s="30" t="s">
        <v>212</v>
      </c>
      <c r="R120" s="30">
        <f>SUM(D120:Q120)</f>
        <v>98.861999999999995</v>
      </c>
      <c r="S120" s="82">
        <v>93.786991769075414</v>
      </c>
      <c r="T120" s="49">
        <v>42.48985018152068</v>
      </c>
    </row>
    <row r="121" spans="1:20" ht="14.5" customHeight="1" x14ac:dyDescent="0.35">
      <c r="A121" s="46"/>
      <c r="B121" s="48" t="s">
        <v>1002</v>
      </c>
      <c r="C121" s="145" t="s">
        <v>61</v>
      </c>
      <c r="D121" s="30">
        <v>54.603000000000002</v>
      </c>
      <c r="E121" s="30">
        <v>1.02</v>
      </c>
      <c r="F121" s="30">
        <v>2.871</v>
      </c>
      <c r="G121" s="30">
        <v>16.798999999999999</v>
      </c>
      <c r="H121" s="30">
        <v>0.10199999999999999</v>
      </c>
      <c r="I121" s="30">
        <v>20.802</v>
      </c>
      <c r="J121" s="30">
        <v>1.292</v>
      </c>
      <c r="K121" s="30">
        <v>0.02</v>
      </c>
      <c r="L121" s="30">
        <v>0.09</v>
      </c>
      <c r="M121" s="30">
        <v>5.8000000000000003E-2</v>
      </c>
      <c r="N121" s="30">
        <v>1.1399999999999999</v>
      </c>
      <c r="O121" s="31" t="s">
        <v>3</v>
      </c>
      <c r="P121" s="30">
        <v>0.02</v>
      </c>
      <c r="Q121" s="30" t="s">
        <v>212</v>
      </c>
      <c r="R121" s="30">
        <f>SUM(D121:Q121)</f>
        <v>98.817000000000007</v>
      </c>
      <c r="S121" s="82">
        <v>91.252704817373171</v>
      </c>
      <c r="T121" s="49">
        <v>42.849148542269852</v>
      </c>
    </row>
    <row r="122" spans="1:20" ht="14.5" customHeight="1" x14ac:dyDescent="0.35">
      <c r="A122" s="46"/>
      <c r="B122" s="48" t="s">
        <v>1003</v>
      </c>
      <c r="C122" s="145" t="s">
        <v>500</v>
      </c>
      <c r="D122" s="30">
        <v>54.777999999999999</v>
      </c>
      <c r="E122" s="30">
        <v>17.707999999999998</v>
      </c>
      <c r="F122" s="30">
        <v>1.175</v>
      </c>
      <c r="G122" s="30">
        <v>6.2030000000000003</v>
      </c>
      <c r="H122" s="30">
        <v>0.03</v>
      </c>
      <c r="I122" s="30">
        <v>12.742000000000001</v>
      </c>
      <c r="J122" s="30">
        <v>5.91</v>
      </c>
      <c r="K122" s="30">
        <v>0.17699999999999999</v>
      </c>
      <c r="L122" s="30">
        <v>7.9000000000000001E-2</v>
      </c>
      <c r="M122" s="30">
        <v>7.6999999999999999E-2</v>
      </c>
      <c r="N122" s="30">
        <v>0.04</v>
      </c>
      <c r="O122" s="31" t="s">
        <v>3</v>
      </c>
      <c r="P122" s="30" t="s">
        <v>212</v>
      </c>
      <c r="Q122" s="30" t="s">
        <v>212</v>
      </c>
      <c r="R122" s="30">
        <f>SUM(D122:Q122)</f>
        <v>98.918999999999997</v>
      </c>
      <c r="S122" s="82">
        <v>90.395771685369922</v>
      </c>
      <c r="T122" s="49">
        <v>0.1513030530258288</v>
      </c>
    </row>
    <row r="123" spans="1:20" ht="14.5" customHeight="1" x14ac:dyDescent="0.35">
      <c r="A123" s="50"/>
      <c r="B123" s="79" t="s">
        <v>1004</v>
      </c>
      <c r="C123" s="146" t="s">
        <v>500</v>
      </c>
      <c r="D123" s="10">
        <v>55.232999999999997</v>
      </c>
      <c r="E123" s="10">
        <v>17.513000000000002</v>
      </c>
      <c r="F123" s="10">
        <v>1.2170000000000001</v>
      </c>
      <c r="G123" s="10">
        <v>6.03</v>
      </c>
      <c r="H123" s="10">
        <v>0.03</v>
      </c>
      <c r="I123" s="10">
        <v>12.86</v>
      </c>
      <c r="J123" s="10">
        <v>5.7249999999999996</v>
      </c>
      <c r="K123" s="10">
        <v>0.188</v>
      </c>
      <c r="L123" s="10">
        <v>7.0999999999999994E-2</v>
      </c>
      <c r="M123" s="10">
        <v>8.5999999999999993E-2</v>
      </c>
      <c r="N123" s="10">
        <v>0.03</v>
      </c>
      <c r="O123" s="11" t="s">
        <v>3</v>
      </c>
      <c r="P123" s="10">
        <v>0.02</v>
      </c>
      <c r="Q123" s="10" t="s">
        <v>212</v>
      </c>
      <c r="R123" s="10">
        <f>SUM(D123:Q123)</f>
        <v>99.002999999999986</v>
      </c>
      <c r="S123" s="41">
        <v>89.831009955202205</v>
      </c>
      <c r="T123" s="85">
        <v>0.11478277953750561</v>
      </c>
    </row>
    <row r="124" spans="1:20" ht="14.5" customHeight="1" x14ac:dyDescent="0.35">
      <c r="A124" s="23" t="s">
        <v>271</v>
      </c>
      <c r="B124" s="78" t="s">
        <v>1005</v>
      </c>
      <c r="C124" s="144" t="s">
        <v>720</v>
      </c>
      <c r="D124" s="21">
        <v>53.73</v>
      </c>
      <c r="E124" s="21">
        <v>4.91</v>
      </c>
      <c r="F124" s="21">
        <v>3.57</v>
      </c>
      <c r="G124" s="21">
        <v>13.91</v>
      </c>
      <c r="H124" s="21">
        <v>0.1</v>
      </c>
      <c r="I124" s="21">
        <v>17.02</v>
      </c>
      <c r="J124" s="21">
        <v>3.38</v>
      </c>
      <c r="K124" s="20" t="s">
        <v>3</v>
      </c>
      <c r="L124" s="21">
        <v>0.42</v>
      </c>
      <c r="M124" s="20" t="s">
        <v>3</v>
      </c>
      <c r="N124" s="21">
        <v>1.23</v>
      </c>
      <c r="O124" s="20" t="s">
        <v>3</v>
      </c>
      <c r="P124" s="20" t="s">
        <v>3</v>
      </c>
      <c r="Q124" s="20" t="s">
        <v>3</v>
      </c>
      <c r="R124" s="21">
        <v>98.27</v>
      </c>
      <c r="S124" s="83">
        <v>87.416213266019682</v>
      </c>
      <c r="T124" s="84">
        <v>14.387224143858932</v>
      </c>
    </row>
    <row r="125" spans="1:20" ht="14.5" customHeight="1" x14ac:dyDescent="0.35">
      <c r="A125" s="46"/>
      <c r="B125" s="48" t="s">
        <v>1006</v>
      </c>
      <c r="C125" s="145" t="s">
        <v>500</v>
      </c>
      <c r="D125" s="31" t="s">
        <v>3</v>
      </c>
      <c r="E125" s="31" t="s">
        <v>3</v>
      </c>
      <c r="F125" s="31" t="s">
        <v>3</v>
      </c>
      <c r="G125" s="31" t="s">
        <v>3</v>
      </c>
      <c r="H125" s="31" t="s">
        <v>3</v>
      </c>
      <c r="I125" s="31" t="s">
        <v>3</v>
      </c>
      <c r="J125" s="31" t="s">
        <v>3</v>
      </c>
      <c r="K125" s="31" t="s">
        <v>3</v>
      </c>
      <c r="L125" s="31" t="s">
        <v>3</v>
      </c>
      <c r="M125" s="31" t="s">
        <v>3</v>
      </c>
      <c r="N125" s="31" t="s">
        <v>3</v>
      </c>
      <c r="O125" s="31" t="s">
        <v>3</v>
      </c>
      <c r="P125" s="31" t="s">
        <v>3</v>
      </c>
      <c r="Q125" s="31" t="s">
        <v>3</v>
      </c>
      <c r="R125" s="31" t="s">
        <v>3</v>
      </c>
      <c r="S125" s="82" t="s">
        <v>3</v>
      </c>
      <c r="T125" s="49" t="s">
        <v>3</v>
      </c>
    </row>
    <row r="126" spans="1:20" ht="14.5" customHeight="1" x14ac:dyDescent="0.35">
      <c r="A126" s="46"/>
      <c r="B126" s="48" t="s">
        <v>1007</v>
      </c>
      <c r="C126" s="145" t="s">
        <v>500</v>
      </c>
      <c r="D126" s="31" t="s">
        <v>3</v>
      </c>
      <c r="E126" s="31" t="s">
        <v>3</v>
      </c>
      <c r="F126" s="31" t="s">
        <v>3</v>
      </c>
      <c r="G126" s="31" t="s">
        <v>3</v>
      </c>
      <c r="H126" s="31" t="s">
        <v>3</v>
      </c>
      <c r="I126" s="31" t="s">
        <v>3</v>
      </c>
      <c r="J126" s="31" t="s">
        <v>3</v>
      </c>
      <c r="K126" s="31" t="s">
        <v>3</v>
      </c>
      <c r="L126" s="31" t="s">
        <v>3</v>
      </c>
      <c r="M126" s="31" t="s">
        <v>3</v>
      </c>
      <c r="N126" s="31" t="s">
        <v>3</v>
      </c>
      <c r="O126" s="31" t="s">
        <v>3</v>
      </c>
      <c r="P126" s="31" t="s">
        <v>3</v>
      </c>
      <c r="Q126" s="31" t="s">
        <v>3</v>
      </c>
      <c r="R126" s="31" t="s">
        <v>3</v>
      </c>
      <c r="S126" s="82" t="s">
        <v>3</v>
      </c>
      <c r="T126" s="49" t="s">
        <v>3</v>
      </c>
    </row>
    <row r="127" spans="1:20" ht="14.5" customHeight="1" x14ac:dyDescent="0.35">
      <c r="A127" s="46"/>
      <c r="B127" s="48" t="s">
        <v>1008</v>
      </c>
      <c r="C127" s="145" t="s">
        <v>500</v>
      </c>
      <c r="D127" s="30">
        <v>54.34</v>
      </c>
      <c r="E127" s="30">
        <v>2.39</v>
      </c>
      <c r="F127" s="30">
        <v>3.15</v>
      </c>
      <c r="G127" s="30">
        <v>16.91</v>
      </c>
      <c r="H127" s="30">
        <v>0.09</v>
      </c>
      <c r="I127" s="30">
        <v>20.53</v>
      </c>
      <c r="J127" s="30">
        <v>1.39</v>
      </c>
      <c r="K127" s="30">
        <v>0.08</v>
      </c>
      <c r="L127" s="30">
        <v>0.2</v>
      </c>
      <c r="M127" s="31" t="s">
        <v>3</v>
      </c>
      <c r="N127" s="31" t="s">
        <v>3</v>
      </c>
      <c r="O127" s="31" t="s">
        <v>3</v>
      </c>
      <c r="P127" s="31" t="s">
        <v>3</v>
      </c>
      <c r="Q127" s="31" t="s">
        <v>3</v>
      </c>
      <c r="R127" s="30">
        <v>99.08</v>
      </c>
      <c r="S127" s="82">
        <v>90.540107017624265</v>
      </c>
      <c r="T127" s="49">
        <v>0</v>
      </c>
    </row>
    <row r="128" spans="1:20" ht="14.5" customHeight="1" x14ac:dyDescent="0.35">
      <c r="A128" s="46"/>
      <c r="B128" s="48" t="s">
        <v>1009</v>
      </c>
      <c r="C128" s="145" t="s">
        <v>500</v>
      </c>
      <c r="D128" s="30">
        <v>54.37</v>
      </c>
      <c r="E128" s="30">
        <v>2.37</v>
      </c>
      <c r="F128" s="30">
        <v>3.16</v>
      </c>
      <c r="G128" s="30">
        <v>16.91</v>
      </c>
      <c r="H128" s="30">
        <v>0.08</v>
      </c>
      <c r="I128" s="30">
        <v>20.57</v>
      </c>
      <c r="J128" s="30">
        <v>1.38</v>
      </c>
      <c r="K128" s="30">
        <v>0.09</v>
      </c>
      <c r="L128" s="30">
        <v>0.21</v>
      </c>
      <c r="M128" s="31" t="s">
        <v>3</v>
      </c>
      <c r="N128" s="31" t="s">
        <v>3</v>
      </c>
      <c r="O128" s="31" t="s">
        <v>3</v>
      </c>
      <c r="P128" s="31" t="s">
        <v>3</v>
      </c>
      <c r="Q128" s="31" t="s">
        <v>3</v>
      </c>
      <c r="R128" s="30">
        <v>99.14</v>
      </c>
      <c r="S128" s="82">
        <v>90.512924713455661</v>
      </c>
      <c r="T128" s="49">
        <v>0</v>
      </c>
    </row>
    <row r="129" spans="1:20" ht="14.5" customHeight="1" x14ac:dyDescent="0.35">
      <c r="A129" s="46"/>
      <c r="B129" s="48" t="s">
        <v>731</v>
      </c>
      <c r="C129" s="145" t="s">
        <v>500</v>
      </c>
      <c r="D129" s="90" t="s">
        <v>3</v>
      </c>
      <c r="E129" s="90" t="s">
        <v>3</v>
      </c>
      <c r="F129" s="90" t="s">
        <v>3</v>
      </c>
      <c r="G129" s="90" t="s">
        <v>3</v>
      </c>
      <c r="H129" s="90" t="s">
        <v>3</v>
      </c>
      <c r="I129" s="90" t="s">
        <v>3</v>
      </c>
      <c r="J129" s="90" t="s">
        <v>3</v>
      </c>
      <c r="K129" s="90" t="s">
        <v>3</v>
      </c>
      <c r="L129" s="90" t="s">
        <v>3</v>
      </c>
      <c r="M129" s="90" t="s">
        <v>3</v>
      </c>
      <c r="N129" s="90" t="s">
        <v>3</v>
      </c>
      <c r="O129" s="90" t="s">
        <v>3</v>
      </c>
      <c r="P129" s="90" t="s">
        <v>3</v>
      </c>
      <c r="Q129" s="90" t="s">
        <v>3</v>
      </c>
      <c r="R129" s="90" t="s">
        <v>3</v>
      </c>
      <c r="S129" s="82" t="s">
        <v>3</v>
      </c>
      <c r="T129" s="49" t="s">
        <v>3</v>
      </c>
    </row>
    <row r="130" spans="1:20" ht="14.5" customHeight="1" x14ac:dyDescent="0.35">
      <c r="A130" s="46"/>
      <c r="B130" s="48" t="s">
        <v>1010</v>
      </c>
      <c r="C130" s="145" t="s">
        <v>500</v>
      </c>
      <c r="D130" s="31" t="s">
        <v>3</v>
      </c>
      <c r="E130" s="31" t="s">
        <v>3</v>
      </c>
      <c r="F130" s="31" t="s">
        <v>3</v>
      </c>
      <c r="G130" s="31" t="s">
        <v>3</v>
      </c>
      <c r="H130" s="31" t="s">
        <v>3</v>
      </c>
      <c r="I130" s="31" t="s">
        <v>3</v>
      </c>
      <c r="J130" s="31" t="s">
        <v>3</v>
      </c>
      <c r="K130" s="31" t="s">
        <v>3</v>
      </c>
      <c r="L130" s="31" t="s">
        <v>3</v>
      </c>
      <c r="M130" s="31" t="s">
        <v>3</v>
      </c>
      <c r="N130" s="31" t="s">
        <v>3</v>
      </c>
      <c r="O130" s="31" t="s">
        <v>3</v>
      </c>
      <c r="P130" s="31" t="s">
        <v>3</v>
      </c>
      <c r="Q130" s="31" t="s">
        <v>3</v>
      </c>
      <c r="R130" s="31" t="s">
        <v>3</v>
      </c>
      <c r="S130" s="82" t="s">
        <v>3</v>
      </c>
      <c r="T130" s="49" t="s">
        <v>3</v>
      </c>
    </row>
    <row r="131" spans="1:20" ht="14.5" customHeight="1" x14ac:dyDescent="0.35">
      <c r="A131" s="46"/>
      <c r="B131" s="48" t="s">
        <v>1011</v>
      </c>
      <c r="C131" s="145" t="s">
        <v>500</v>
      </c>
      <c r="D131" s="31" t="s">
        <v>3</v>
      </c>
      <c r="E131" s="31" t="s">
        <v>3</v>
      </c>
      <c r="F131" s="31" t="s">
        <v>3</v>
      </c>
      <c r="G131" s="31" t="s">
        <v>3</v>
      </c>
      <c r="H131" s="31" t="s">
        <v>3</v>
      </c>
      <c r="I131" s="31" t="s">
        <v>3</v>
      </c>
      <c r="J131" s="31" t="s">
        <v>3</v>
      </c>
      <c r="K131" s="31" t="s">
        <v>3</v>
      </c>
      <c r="L131" s="31" t="s">
        <v>3</v>
      </c>
      <c r="M131" s="31" t="s">
        <v>3</v>
      </c>
      <c r="N131" s="31" t="s">
        <v>3</v>
      </c>
      <c r="O131" s="31" t="s">
        <v>3</v>
      </c>
      <c r="P131" s="31" t="s">
        <v>3</v>
      </c>
      <c r="Q131" s="31" t="s">
        <v>3</v>
      </c>
      <c r="R131" s="31" t="s">
        <v>3</v>
      </c>
      <c r="S131" s="82" t="s">
        <v>3</v>
      </c>
      <c r="T131" s="49" t="s">
        <v>3</v>
      </c>
    </row>
    <row r="132" spans="1:20" ht="14.5" customHeight="1" x14ac:dyDescent="0.35">
      <c r="A132" s="46"/>
      <c r="B132" s="48" t="s">
        <v>1012</v>
      </c>
      <c r="C132" s="145" t="s">
        <v>500</v>
      </c>
      <c r="D132" s="30">
        <v>53.92</v>
      </c>
      <c r="E132" s="30">
        <v>3.04</v>
      </c>
      <c r="F132" s="30">
        <v>7.49</v>
      </c>
      <c r="G132" s="30">
        <v>14.42</v>
      </c>
      <c r="H132" s="30">
        <v>0.11</v>
      </c>
      <c r="I132" s="30">
        <v>18.07</v>
      </c>
      <c r="J132" s="30">
        <v>2.1800000000000002</v>
      </c>
      <c r="K132" s="30">
        <v>0.11</v>
      </c>
      <c r="L132" s="30">
        <v>0.12</v>
      </c>
      <c r="M132" s="31" t="s">
        <v>3</v>
      </c>
      <c r="N132" s="31" t="s">
        <v>3</v>
      </c>
      <c r="O132" s="31" t="s">
        <v>3</v>
      </c>
      <c r="P132" s="31" t="s">
        <v>3</v>
      </c>
      <c r="Q132" s="31" t="s">
        <v>3</v>
      </c>
      <c r="R132" s="30">
        <v>99.46</v>
      </c>
      <c r="S132" s="82">
        <v>77.439151999665143</v>
      </c>
      <c r="T132" s="49">
        <v>0</v>
      </c>
    </row>
    <row r="133" spans="1:20" ht="14.5" customHeight="1" x14ac:dyDescent="0.35">
      <c r="A133" s="46"/>
      <c r="B133" s="48" t="s">
        <v>1013</v>
      </c>
      <c r="C133" s="145" t="s">
        <v>500</v>
      </c>
      <c r="D133" s="30">
        <v>55</v>
      </c>
      <c r="E133" s="30">
        <v>2.85</v>
      </c>
      <c r="F133" s="30">
        <v>7.16</v>
      </c>
      <c r="G133" s="30">
        <v>13.92</v>
      </c>
      <c r="H133" s="30">
        <v>7.0000000000000007E-2</v>
      </c>
      <c r="I133" s="30">
        <v>17.829999999999998</v>
      </c>
      <c r="J133" s="30">
        <v>2.2799999999999998</v>
      </c>
      <c r="K133" s="30">
        <v>0.1</v>
      </c>
      <c r="L133" s="30">
        <v>0.18</v>
      </c>
      <c r="M133" s="31" t="s">
        <v>3</v>
      </c>
      <c r="N133" s="31" t="s">
        <v>3</v>
      </c>
      <c r="O133" s="31" t="s">
        <v>3</v>
      </c>
      <c r="P133" s="31" t="s">
        <v>3</v>
      </c>
      <c r="Q133" s="31" t="s">
        <v>3</v>
      </c>
      <c r="R133" s="30">
        <v>99.39</v>
      </c>
      <c r="S133" s="82">
        <v>77.609373787537834</v>
      </c>
      <c r="T133" s="49">
        <v>0</v>
      </c>
    </row>
    <row r="134" spans="1:20" ht="14.5" customHeight="1" x14ac:dyDescent="0.35">
      <c r="A134" s="46"/>
      <c r="B134" s="48" t="s">
        <v>1014</v>
      </c>
      <c r="C134" s="145" t="s">
        <v>500</v>
      </c>
      <c r="D134" s="30">
        <v>54.56</v>
      </c>
      <c r="E134" s="30">
        <v>2.6</v>
      </c>
      <c r="F134" s="30">
        <v>5.16</v>
      </c>
      <c r="G134" s="30">
        <v>17.239999999999998</v>
      </c>
      <c r="H134" s="30">
        <v>0.09</v>
      </c>
      <c r="I134" s="30">
        <v>18.07</v>
      </c>
      <c r="J134" s="30">
        <v>1.61</v>
      </c>
      <c r="K134" s="30">
        <v>0.08</v>
      </c>
      <c r="L134" s="30">
        <v>0.19</v>
      </c>
      <c r="M134" s="31" t="s">
        <v>3</v>
      </c>
      <c r="N134" s="31" t="s">
        <v>3</v>
      </c>
      <c r="O134" s="31" t="s">
        <v>3</v>
      </c>
      <c r="P134" s="31" t="s">
        <v>3</v>
      </c>
      <c r="Q134" s="31" t="s">
        <v>3</v>
      </c>
      <c r="R134" s="30">
        <v>99.6</v>
      </c>
      <c r="S134" s="82">
        <v>85.625469190027673</v>
      </c>
      <c r="T134" s="49">
        <v>0</v>
      </c>
    </row>
    <row r="135" spans="1:20" ht="14.5" customHeight="1" x14ac:dyDescent="0.35">
      <c r="A135" s="46"/>
      <c r="B135" s="48" t="s">
        <v>1015</v>
      </c>
      <c r="C135" s="145" t="s">
        <v>500</v>
      </c>
      <c r="D135" s="31" t="s">
        <v>3</v>
      </c>
      <c r="E135" s="31" t="s">
        <v>3</v>
      </c>
      <c r="F135" s="31" t="s">
        <v>3</v>
      </c>
      <c r="G135" s="31" t="s">
        <v>3</v>
      </c>
      <c r="H135" s="31" t="s">
        <v>3</v>
      </c>
      <c r="I135" s="31" t="s">
        <v>3</v>
      </c>
      <c r="J135" s="31" t="s">
        <v>3</v>
      </c>
      <c r="K135" s="31" t="s">
        <v>3</v>
      </c>
      <c r="L135" s="31" t="s">
        <v>3</v>
      </c>
      <c r="M135" s="31" t="s">
        <v>3</v>
      </c>
      <c r="N135" s="31" t="s">
        <v>3</v>
      </c>
      <c r="O135" s="31" t="s">
        <v>3</v>
      </c>
      <c r="P135" s="31" t="s">
        <v>3</v>
      </c>
      <c r="Q135" s="31" t="s">
        <v>3</v>
      </c>
      <c r="R135" s="31" t="s">
        <v>3</v>
      </c>
      <c r="S135" s="82" t="s">
        <v>3</v>
      </c>
      <c r="T135" s="49" t="s">
        <v>3</v>
      </c>
    </row>
    <row r="136" spans="1:20" ht="14.5" customHeight="1" x14ac:dyDescent="0.35">
      <c r="A136" s="50"/>
      <c r="B136" s="79" t="s">
        <v>749</v>
      </c>
      <c r="C136" s="146" t="s">
        <v>500</v>
      </c>
      <c r="D136" s="11" t="s">
        <v>3</v>
      </c>
      <c r="E136" s="11" t="s">
        <v>3</v>
      </c>
      <c r="F136" s="11" t="s">
        <v>3</v>
      </c>
      <c r="G136" s="11" t="s">
        <v>3</v>
      </c>
      <c r="H136" s="11" t="s">
        <v>3</v>
      </c>
      <c r="I136" s="11" t="s">
        <v>3</v>
      </c>
      <c r="J136" s="11" t="s">
        <v>3</v>
      </c>
      <c r="K136" s="11" t="s">
        <v>3</v>
      </c>
      <c r="L136" s="11" t="s">
        <v>3</v>
      </c>
      <c r="M136" s="11" t="s">
        <v>3</v>
      </c>
      <c r="N136" s="11" t="s">
        <v>3</v>
      </c>
      <c r="O136" s="11" t="s">
        <v>3</v>
      </c>
      <c r="P136" s="11" t="s">
        <v>3</v>
      </c>
      <c r="Q136" s="11" t="s">
        <v>3</v>
      </c>
      <c r="R136" s="11" t="s">
        <v>3</v>
      </c>
      <c r="S136" s="41" t="s">
        <v>3</v>
      </c>
      <c r="T136" s="85" t="s">
        <v>3</v>
      </c>
    </row>
    <row r="137" spans="1:20" ht="14.5" customHeight="1" x14ac:dyDescent="0.35">
      <c r="A137" s="23" t="s">
        <v>276</v>
      </c>
      <c r="B137" s="78" t="s">
        <v>1016</v>
      </c>
      <c r="C137" s="144" t="s">
        <v>61</v>
      </c>
      <c r="D137" s="21">
        <v>55.34</v>
      </c>
      <c r="E137" s="21">
        <v>1.84</v>
      </c>
      <c r="F137" s="21">
        <v>2.85</v>
      </c>
      <c r="G137" s="21">
        <v>18.260000000000002</v>
      </c>
      <c r="H137" s="21">
        <v>0.12</v>
      </c>
      <c r="I137" s="21">
        <v>16.7</v>
      </c>
      <c r="J137" s="21">
        <v>2.08</v>
      </c>
      <c r="K137" s="21">
        <v>0.03</v>
      </c>
      <c r="L137" s="21">
        <v>0.03</v>
      </c>
      <c r="M137" s="21">
        <v>0.04</v>
      </c>
      <c r="N137" s="21">
        <v>2.2999999999999998</v>
      </c>
      <c r="O137" s="93" t="s">
        <v>3</v>
      </c>
      <c r="P137" s="20" t="s">
        <v>3</v>
      </c>
      <c r="Q137" s="20" t="s">
        <v>3</v>
      </c>
      <c r="R137" s="21">
        <v>99.59</v>
      </c>
      <c r="S137" s="83">
        <v>91.950371311068679</v>
      </c>
      <c r="T137" s="84">
        <v>45.609075293444022</v>
      </c>
    </row>
    <row r="138" spans="1:20" ht="14.5" customHeight="1" x14ac:dyDescent="0.35">
      <c r="A138" s="46"/>
      <c r="B138" s="48" t="s">
        <v>1017</v>
      </c>
      <c r="C138" s="145" t="s">
        <v>61</v>
      </c>
      <c r="D138" s="30">
        <v>54.67</v>
      </c>
      <c r="E138" s="30">
        <v>1.55</v>
      </c>
      <c r="F138" s="30">
        <v>2.31</v>
      </c>
      <c r="G138" s="30">
        <v>18.190000000000001</v>
      </c>
      <c r="H138" s="30">
        <v>0.08</v>
      </c>
      <c r="I138" s="30">
        <v>19.18</v>
      </c>
      <c r="J138" s="30">
        <v>1.21</v>
      </c>
      <c r="K138" s="30">
        <v>0.11</v>
      </c>
      <c r="L138" s="30">
        <v>0.02</v>
      </c>
      <c r="M138" s="30">
        <v>0.01</v>
      </c>
      <c r="N138" s="30">
        <v>1.35</v>
      </c>
      <c r="O138" s="90" t="s">
        <v>3</v>
      </c>
      <c r="P138" s="31" t="s">
        <v>3</v>
      </c>
      <c r="Q138" s="31" t="s">
        <v>3</v>
      </c>
      <c r="R138" s="30">
        <v>98.68</v>
      </c>
      <c r="S138" s="82">
        <v>93.350711352389155</v>
      </c>
      <c r="T138" s="49">
        <v>36.879622646059204</v>
      </c>
    </row>
    <row r="139" spans="1:20" ht="14.5" customHeight="1" x14ac:dyDescent="0.35">
      <c r="A139" s="46"/>
      <c r="B139" s="48" t="s">
        <v>1018</v>
      </c>
      <c r="C139" s="145" t="s">
        <v>61</v>
      </c>
      <c r="D139" s="30">
        <v>54.82</v>
      </c>
      <c r="E139" s="30">
        <v>1.53</v>
      </c>
      <c r="F139" s="30">
        <v>2.29</v>
      </c>
      <c r="G139" s="30">
        <v>18.12</v>
      </c>
      <c r="H139" s="30">
        <v>0.11</v>
      </c>
      <c r="I139" s="30">
        <v>19.46</v>
      </c>
      <c r="J139" s="30">
        <v>1.19</v>
      </c>
      <c r="K139" s="30">
        <v>0.11</v>
      </c>
      <c r="L139" s="30">
        <v>0.01</v>
      </c>
      <c r="M139" s="30">
        <v>7.0000000000000007E-2</v>
      </c>
      <c r="N139" s="30">
        <v>1.39</v>
      </c>
      <c r="O139" s="90" t="s">
        <v>3</v>
      </c>
      <c r="P139" s="31" t="s">
        <v>3</v>
      </c>
      <c r="Q139" s="31" t="s">
        <v>3</v>
      </c>
      <c r="R139" s="30">
        <v>99.1</v>
      </c>
      <c r="S139" s="82">
        <v>93.380691130239441</v>
      </c>
      <c r="T139" s="49">
        <v>37.866978599088192</v>
      </c>
    </row>
    <row r="140" spans="1:20" ht="14.5" customHeight="1" x14ac:dyDescent="0.35">
      <c r="A140" s="50"/>
      <c r="B140" s="79" t="s">
        <v>1019</v>
      </c>
      <c r="C140" s="146" t="s">
        <v>500</v>
      </c>
      <c r="D140" s="10">
        <v>54.32</v>
      </c>
      <c r="E140" s="10">
        <v>9.59</v>
      </c>
      <c r="F140" s="10">
        <v>6.52</v>
      </c>
      <c r="G140" s="10">
        <v>8.9499999999999993</v>
      </c>
      <c r="H140" s="10">
        <v>0.09</v>
      </c>
      <c r="I140" s="10">
        <v>14.12</v>
      </c>
      <c r="J140" s="10">
        <v>4.8</v>
      </c>
      <c r="K140" s="10">
        <v>0.18</v>
      </c>
      <c r="L140" s="10">
        <v>0.5</v>
      </c>
      <c r="M140" s="10">
        <v>0</v>
      </c>
      <c r="N140" s="10">
        <v>0.11</v>
      </c>
      <c r="O140" s="87" t="s">
        <v>3</v>
      </c>
      <c r="P140" s="11" t="s">
        <v>3</v>
      </c>
      <c r="Q140" s="11" t="s">
        <v>3</v>
      </c>
      <c r="R140" s="10">
        <v>99.18</v>
      </c>
      <c r="S140" s="41">
        <v>70.99226275607505</v>
      </c>
      <c r="T140" s="85">
        <v>0.76358948058064013</v>
      </c>
    </row>
    <row r="141" spans="1:20" ht="14.5" customHeight="1" x14ac:dyDescent="0.35">
      <c r="A141" s="23" t="s">
        <v>294</v>
      </c>
      <c r="B141" s="78" t="s">
        <v>1020</v>
      </c>
      <c r="C141" s="144" t="s">
        <v>500</v>
      </c>
      <c r="D141" s="21">
        <v>55.2</v>
      </c>
      <c r="E141" s="21">
        <v>7.1</v>
      </c>
      <c r="F141" s="21">
        <v>5.79</v>
      </c>
      <c r="G141" s="21">
        <v>10.98</v>
      </c>
      <c r="H141" s="21">
        <v>0.08</v>
      </c>
      <c r="I141" s="21">
        <v>15.86</v>
      </c>
      <c r="J141" s="21">
        <v>4.08</v>
      </c>
      <c r="K141" s="21">
        <v>0.01</v>
      </c>
      <c r="L141" s="21">
        <v>0.39</v>
      </c>
      <c r="M141" s="21">
        <v>0.05</v>
      </c>
      <c r="N141" s="21">
        <v>0.25</v>
      </c>
      <c r="O141" s="20" t="s">
        <v>3</v>
      </c>
      <c r="P141" s="20" t="s">
        <v>3</v>
      </c>
      <c r="Q141" s="20" t="s">
        <v>3</v>
      </c>
      <c r="R141" s="21">
        <v>99.79</v>
      </c>
      <c r="S141" s="83">
        <v>77.174174614820245</v>
      </c>
      <c r="T141" s="84">
        <v>2.3075829765738232</v>
      </c>
    </row>
    <row r="142" spans="1:20" ht="14.5" customHeight="1" x14ac:dyDescent="0.35">
      <c r="A142" s="46"/>
      <c r="B142" s="48" t="s">
        <v>1021</v>
      </c>
      <c r="C142" s="145" t="s">
        <v>61</v>
      </c>
      <c r="D142" s="30">
        <v>55.36</v>
      </c>
      <c r="E142" s="30">
        <v>1.68</v>
      </c>
      <c r="F142" s="30">
        <v>2.87</v>
      </c>
      <c r="G142" s="30">
        <v>18.41</v>
      </c>
      <c r="H142" s="30">
        <v>0.12</v>
      </c>
      <c r="I142" s="30">
        <v>16.71</v>
      </c>
      <c r="J142" s="30">
        <v>1.96</v>
      </c>
      <c r="K142" s="30">
        <v>0.04</v>
      </c>
      <c r="L142" s="30">
        <v>0.02</v>
      </c>
      <c r="M142" s="30">
        <v>0.08</v>
      </c>
      <c r="N142" s="30">
        <v>2.23</v>
      </c>
      <c r="O142" s="31" t="s">
        <v>3</v>
      </c>
      <c r="P142" s="31" t="s">
        <v>3</v>
      </c>
      <c r="Q142" s="31" t="s">
        <v>3</v>
      </c>
      <c r="R142" s="30">
        <v>99.48</v>
      </c>
      <c r="S142" s="82">
        <v>91.959160731622447</v>
      </c>
      <c r="T142" s="49">
        <v>47.102590768032407</v>
      </c>
    </row>
    <row r="143" spans="1:20" ht="14.5" customHeight="1" x14ac:dyDescent="0.35">
      <c r="A143" s="46"/>
      <c r="B143" s="48" t="s">
        <v>1022</v>
      </c>
      <c r="C143" s="145" t="s">
        <v>61</v>
      </c>
      <c r="D143" s="30">
        <v>55.35</v>
      </c>
      <c r="E143" s="30">
        <v>1.68</v>
      </c>
      <c r="F143" s="30">
        <v>2.88</v>
      </c>
      <c r="G143" s="30">
        <v>18.440000000000001</v>
      </c>
      <c r="H143" s="30">
        <v>0.13</v>
      </c>
      <c r="I143" s="30">
        <v>16.7</v>
      </c>
      <c r="J143" s="30">
        <v>1.95</v>
      </c>
      <c r="K143" s="30">
        <v>0.04</v>
      </c>
      <c r="L143" s="30">
        <v>0.04</v>
      </c>
      <c r="M143" s="30">
        <v>7.0000000000000007E-2</v>
      </c>
      <c r="N143" s="30">
        <v>2.2599999999999998</v>
      </c>
      <c r="O143" s="31" t="s">
        <v>3</v>
      </c>
      <c r="P143" s="31" t="s">
        <v>3</v>
      </c>
      <c r="Q143" s="31" t="s">
        <v>3</v>
      </c>
      <c r="R143" s="30">
        <v>99.54</v>
      </c>
      <c r="S143" s="82">
        <v>91.945470368041697</v>
      </c>
      <c r="T143" s="49">
        <v>47.435673631788347</v>
      </c>
    </row>
    <row r="144" spans="1:20" ht="14.5" customHeight="1" x14ac:dyDescent="0.35">
      <c r="A144" s="46"/>
      <c r="B144" s="48" t="s">
        <v>1023</v>
      </c>
      <c r="C144" s="145" t="s">
        <v>61</v>
      </c>
      <c r="D144" s="30">
        <v>55.58</v>
      </c>
      <c r="E144" s="30">
        <v>1.71</v>
      </c>
      <c r="F144" s="30">
        <v>2.84</v>
      </c>
      <c r="G144" s="30">
        <v>18.260000000000002</v>
      </c>
      <c r="H144" s="30">
        <v>0.12</v>
      </c>
      <c r="I144" s="30">
        <v>16.84</v>
      </c>
      <c r="J144" s="30">
        <v>2.0499999999999998</v>
      </c>
      <c r="K144" s="30">
        <v>0.03</v>
      </c>
      <c r="L144" s="30">
        <v>0.04</v>
      </c>
      <c r="M144" s="30">
        <v>0.05</v>
      </c>
      <c r="N144" s="30">
        <v>2.3199999999999998</v>
      </c>
      <c r="O144" s="31" t="s">
        <v>3</v>
      </c>
      <c r="P144" s="31" t="s">
        <v>3</v>
      </c>
      <c r="Q144" s="31" t="s">
        <v>3</v>
      </c>
      <c r="R144" s="30">
        <v>99.84</v>
      </c>
      <c r="S144" s="82">
        <v>91.976349397412989</v>
      </c>
      <c r="T144" s="49">
        <v>47.647729348830822</v>
      </c>
    </row>
    <row r="145" spans="1:20" ht="14.5" customHeight="1" x14ac:dyDescent="0.35">
      <c r="A145" s="46"/>
      <c r="B145" s="48" t="s">
        <v>1024</v>
      </c>
      <c r="C145" s="145" t="s">
        <v>61</v>
      </c>
      <c r="D145" s="30">
        <v>55.34</v>
      </c>
      <c r="E145" s="30">
        <v>1.73</v>
      </c>
      <c r="F145" s="30">
        <v>2.83</v>
      </c>
      <c r="G145" s="30">
        <v>18.25</v>
      </c>
      <c r="H145" s="30">
        <v>0.11</v>
      </c>
      <c r="I145" s="30">
        <v>16.88</v>
      </c>
      <c r="J145" s="30">
        <v>2.0299999999999998</v>
      </c>
      <c r="K145" s="30">
        <v>0.03</v>
      </c>
      <c r="L145" s="30">
        <v>0.04</v>
      </c>
      <c r="M145" s="30">
        <v>0.1</v>
      </c>
      <c r="N145" s="30">
        <v>2.33</v>
      </c>
      <c r="O145" s="31" t="s">
        <v>3</v>
      </c>
      <c r="P145" s="31" t="s">
        <v>3</v>
      </c>
      <c r="Q145" s="31" t="s">
        <v>3</v>
      </c>
      <c r="R145" s="30">
        <v>99.67</v>
      </c>
      <c r="S145" s="82">
        <v>91.998310544747582</v>
      </c>
      <c r="T145" s="49">
        <v>47.464993171957772</v>
      </c>
    </row>
    <row r="146" spans="1:20" ht="14.5" customHeight="1" x14ac:dyDescent="0.35">
      <c r="A146" s="46"/>
      <c r="B146" s="48" t="s">
        <v>1025</v>
      </c>
      <c r="C146" s="145" t="s">
        <v>61</v>
      </c>
      <c r="D146" s="30">
        <v>55.4</v>
      </c>
      <c r="E146" s="30">
        <v>1.7</v>
      </c>
      <c r="F146" s="30">
        <v>2.86</v>
      </c>
      <c r="G146" s="30">
        <v>18.46</v>
      </c>
      <c r="H146" s="30">
        <v>0.12</v>
      </c>
      <c r="I146" s="30">
        <v>16.66</v>
      </c>
      <c r="J146" s="30">
        <v>1.94</v>
      </c>
      <c r="K146" s="30">
        <v>0.03</v>
      </c>
      <c r="L146" s="30">
        <v>0.03</v>
      </c>
      <c r="M146" s="30">
        <v>0.04</v>
      </c>
      <c r="N146" s="30">
        <v>2.2400000000000002</v>
      </c>
      <c r="O146" s="31" t="s">
        <v>3</v>
      </c>
      <c r="P146" s="31" t="s">
        <v>3</v>
      </c>
      <c r="Q146" s="31" t="s">
        <v>3</v>
      </c>
      <c r="R146" s="30">
        <v>99.48</v>
      </c>
      <c r="S146" s="82">
        <v>92.004905629751192</v>
      </c>
      <c r="T146" s="49">
        <v>46.919244149331085</v>
      </c>
    </row>
    <row r="147" spans="1:20" ht="14.5" customHeight="1" x14ac:dyDescent="0.35">
      <c r="A147" s="46"/>
      <c r="B147" s="48" t="s">
        <v>1026</v>
      </c>
      <c r="C147" s="145" t="s">
        <v>61</v>
      </c>
      <c r="D147" s="30">
        <v>55.34</v>
      </c>
      <c r="E147" s="30">
        <v>1.76</v>
      </c>
      <c r="F147" s="30">
        <v>2.78</v>
      </c>
      <c r="G147" s="30">
        <v>18.28</v>
      </c>
      <c r="H147" s="30">
        <v>0.11</v>
      </c>
      <c r="I147" s="30">
        <v>16.66</v>
      </c>
      <c r="J147" s="30">
        <v>2.02</v>
      </c>
      <c r="K147" s="30">
        <v>0.02</v>
      </c>
      <c r="L147" s="30">
        <v>0.06</v>
      </c>
      <c r="M147" s="30">
        <v>7.0000000000000007E-2</v>
      </c>
      <c r="N147" s="30">
        <v>2.3199999999999998</v>
      </c>
      <c r="O147" s="31" t="s">
        <v>3</v>
      </c>
      <c r="P147" s="31" t="s">
        <v>3</v>
      </c>
      <c r="Q147" s="31" t="s">
        <v>3</v>
      </c>
      <c r="R147" s="30">
        <v>99.42</v>
      </c>
      <c r="S147" s="82">
        <v>92.140457903878911</v>
      </c>
      <c r="T147" s="49">
        <v>46.929349810018692</v>
      </c>
    </row>
    <row r="148" spans="1:20" ht="14.5" customHeight="1" x14ac:dyDescent="0.35">
      <c r="A148" s="50"/>
      <c r="B148" s="79" t="s">
        <v>1027</v>
      </c>
      <c r="C148" s="146" t="s">
        <v>61</v>
      </c>
      <c r="D148" s="10">
        <v>55.54</v>
      </c>
      <c r="E148" s="10">
        <v>1.74</v>
      </c>
      <c r="F148" s="10">
        <v>2.82</v>
      </c>
      <c r="G148" s="10">
        <v>18.34</v>
      </c>
      <c r="H148" s="10">
        <v>0.1</v>
      </c>
      <c r="I148" s="10">
        <v>16.72</v>
      </c>
      <c r="J148" s="10">
        <v>2.0699999999999998</v>
      </c>
      <c r="K148" s="10">
        <v>0.03</v>
      </c>
      <c r="L148" s="10">
        <v>0.02</v>
      </c>
      <c r="M148" s="10">
        <v>0.09</v>
      </c>
      <c r="N148" s="10">
        <v>2.29</v>
      </c>
      <c r="O148" s="11" t="s">
        <v>3</v>
      </c>
      <c r="P148" s="11" t="s">
        <v>3</v>
      </c>
      <c r="Q148" s="11" t="s">
        <v>3</v>
      </c>
      <c r="R148" s="10">
        <v>99.76</v>
      </c>
      <c r="S148" s="41">
        <v>92.060361540476805</v>
      </c>
      <c r="T148" s="85">
        <v>46.889834541952915</v>
      </c>
    </row>
    <row r="149" spans="1:20" ht="14.5" customHeight="1" x14ac:dyDescent="0.35">
      <c r="A149" s="18" t="s">
        <v>295</v>
      </c>
      <c r="B149" s="72" t="s">
        <v>1028</v>
      </c>
      <c r="C149" s="148" t="s">
        <v>61</v>
      </c>
      <c r="D149" s="53">
        <v>54.32</v>
      </c>
      <c r="E149" s="53">
        <v>4.7E-2</v>
      </c>
      <c r="F149" s="53">
        <v>1.625</v>
      </c>
      <c r="G149" s="53">
        <v>17.07</v>
      </c>
      <c r="H149" s="53">
        <v>6.7000000000000004E-2</v>
      </c>
      <c r="I149" s="53">
        <v>25.09</v>
      </c>
      <c r="J149" s="53">
        <v>0.18099999999999999</v>
      </c>
      <c r="K149" s="53">
        <v>2.5999999999999999E-2</v>
      </c>
      <c r="L149" s="53">
        <v>0.16200000000000001</v>
      </c>
      <c r="M149" s="53">
        <v>8.0000000000000002E-3</v>
      </c>
      <c r="N149" s="53">
        <v>0.192</v>
      </c>
      <c r="O149" s="52" t="s">
        <v>3</v>
      </c>
      <c r="P149" s="52" t="s">
        <v>3</v>
      </c>
      <c r="Q149" s="52" t="s">
        <v>3</v>
      </c>
      <c r="R149" s="53">
        <f>SUM(D149:Q149)</f>
        <v>98.787999999999982</v>
      </c>
      <c r="S149" s="86">
        <v>94.931178582734702</v>
      </c>
      <c r="T149" s="60">
        <v>73.265081952181603</v>
      </c>
    </row>
    <row r="150" spans="1:20" ht="14.5" customHeight="1" x14ac:dyDescent="0.35">
      <c r="A150" s="23" t="s">
        <v>784</v>
      </c>
      <c r="B150" s="78" t="s">
        <v>1029</v>
      </c>
      <c r="C150" s="144" t="s">
        <v>500</v>
      </c>
      <c r="D150" s="21">
        <v>54.38</v>
      </c>
      <c r="E150" s="21">
        <v>3.93</v>
      </c>
      <c r="F150" s="21">
        <v>6.74</v>
      </c>
      <c r="G150" s="21">
        <v>13.07</v>
      </c>
      <c r="H150" s="21">
        <v>0.09</v>
      </c>
      <c r="I150" s="21">
        <v>18</v>
      </c>
      <c r="J150" s="21">
        <v>2.39</v>
      </c>
      <c r="K150" s="21">
        <v>0.17</v>
      </c>
      <c r="L150" s="21">
        <v>0.24</v>
      </c>
      <c r="M150" s="20" t="s">
        <v>3</v>
      </c>
      <c r="N150" s="21">
        <v>0.05</v>
      </c>
      <c r="O150" s="20" t="s">
        <v>3</v>
      </c>
      <c r="P150" s="20" t="s">
        <v>3</v>
      </c>
      <c r="Q150" s="20" t="s">
        <v>3</v>
      </c>
      <c r="R150" s="21">
        <v>99.06</v>
      </c>
      <c r="S150" s="83">
        <v>77.564907617608469</v>
      </c>
      <c r="T150" s="84">
        <v>0.84625527062821904</v>
      </c>
    </row>
    <row r="151" spans="1:20" ht="14.5" customHeight="1" x14ac:dyDescent="0.35">
      <c r="A151" s="50"/>
      <c r="B151" s="79" t="s">
        <v>1030</v>
      </c>
      <c r="C151" s="146" t="s">
        <v>500</v>
      </c>
      <c r="D151" s="10">
        <v>54.96</v>
      </c>
      <c r="E151" s="10">
        <v>3.58</v>
      </c>
      <c r="F151" s="10">
        <v>5.86</v>
      </c>
      <c r="G151" s="10">
        <v>14.07</v>
      </c>
      <c r="H151" s="10">
        <v>0.08</v>
      </c>
      <c r="I151" s="10">
        <v>19.100000000000001</v>
      </c>
      <c r="J151" s="10">
        <v>2.13</v>
      </c>
      <c r="K151" s="10">
        <v>0.15</v>
      </c>
      <c r="L151" s="10">
        <v>0.23</v>
      </c>
      <c r="M151" s="11" t="s">
        <v>3</v>
      </c>
      <c r="N151" s="10">
        <v>0.05</v>
      </c>
      <c r="O151" s="11" t="s">
        <v>3</v>
      </c>
      <c r="P151" s="11" t="s">
        <v>3</v>
      </c>
      <c r="Q151" s="11" t="s">
        <v>3</v>
      </c>
      <c r="R151" s="10">
        <v>100.21</v>
      </c>
      <c r="S151" s="41">
        <v>81.063237343009206</v>
      </c>
      <c r="T151" s="85">
        <v>0.92822176525275191</v>
      </c>
    </row>
    <row r="152" spans="1:20" ht="14.5" customHeight="1" x14ac:dyDescent="0.35">
      <c r="A152" s="23" t="s">
        <v>395</v>
      </c>
      <c r="B152" s="78" t="s">
        <v>1031</v>
      </c>
      <c r="C152" s="144" t="s">
        <v>1</v>
      </c>
      <c r="D152" s="21">
        <v>54.7</v>
      </c>
      <c r="E152" s="21">
        <v>0.89</v>
      </c>
      <c r="F152" s="21">
        <v>3.65</v>
      </c>
      <c r="G152" s="21">
        <v>17.3</v>
      </c>
      <c r="H152" s="21">
        <v>0</v>
      </c>
      <c r="I152" s="21">
        <v>20.2</v>
      </c>
      <c r="J152" s="21">
        <v>1.0900000000000001</v>
      </c>
      <c r="K152" s="21">
        <v>0.27</v>
      </c>
      <c r="L152" s="21">
        <v>0</v>
      </c>
      <c r="M152" s="20" t="s">
        <v>3</v>
      </c>
      <c r="N152" s="21">
        <v>2.13</v>
      </c>
      <c r="O152" s="20" t="s">
        <v>3</v>
      </c>
      <c r="P152" s="20" t="s">
        <v>3</v>
      </c>
      <c r="Q152" s="20" t="s">
        <v>3</v>
      </c>
      <c r="R152" s="21">
        <v>100.23</v>
      </c>
      <c r="S152" s="83">
        <v>89.418387166390914</v>
      </c>
      <c r="T152" s="84">
        <v>61.619329377927215</v>
      </c>
    </row>
    <row r="153" spans="1:20" ht="14.5" customHeight="1" x14ac:dyDescent="0.35">
      <c r="A153" s="46"/>
      <c r="B153" s="48" t="s">
        <v>1032</v>
      </c>
      <c r="C153" s="145" t="s">
        <v>1</v>
      </c>
      <c r="D153" s="30">
        <v>55.8</v>
      </c>
      <c r="E153" s="30">
        <v>0.83</v>
      </c>
      <c r="F153" s="30">
        <v>3.32</v>
      </c>
      <c r="G153" s="30">
        <v>20.5</v>
      </c>
      <c r="H153" s="30">
        <v>0.14000000000000001</v>
      </c>
      <c r="I153" s="30">
        <v>16.8</v>
      </c>
      <c r="J153" s="30">
        <v>1.1100000000000001</v>
      </c>
      <c r="K153" s="30">
        <v>0.14000000000000001</v>
      </c>
      <c r="L153" s="30">
        <v>0</v>
      </c>
      <c r="M153" s="31" t="s">
        <v>3</v>
      </c>
      <c r="N153" s="30">
        <v>1.3</v>
      </c>
      <c r="O153" s="31" t="s">
        <v>3</v>
      </c>
      <c r="P153" s="31" t="s">
        <v>3</v>
      </c>
      <c r="Q153" s="31" t="s">
        <v>3</v>
      </c>
      <c r="R153" s="30">
        <v>99.94</v>
      </c>
      <c r="S153" s="82">
        <v>91.672729739637433</v>
      </c>
      <c r="T153" s="49">
        <v>51.236240320340521</v>
      </c>
    </row>
    <row r="154" spans="1:20" ht="14.5" customHeight="1" x14ac:dyDescent="0.35">
      <c r="A154" s="46"/>
      <c r="B154" s="48" t="s">
        <v>1033</v>
      </c>
      <c r="C154" s="145" t="s">
        <v>500</v>
      </c>
      <c r="D154" s="30">
        <v>55</v>
      </c>
      <c r="E154" s="30">
        <v>8.61</v>
      </c>
      <c r="F154" s="30">
        <v>5.96</v>
      </c>
      <c r="G154" s="30">
        <v>9.09</v>
      </c>
      <c r="H154" s="30">
        <v>0.1</v>
      </c>
      <c r="I154" s="30">
        <v>14</v>
      </c>
      <c r="J154" s="30">
        <v>4.4800000000000004</v>
      </c>
      <c r="K154" s="30">
        <v>1.32</v>
      </c>
      <c r="L154" s="30">
        <v>0.52</v>
      </c>
      <c r="M154" s="31" t="s">
        <v>3</v>
      </c>
      <c r="N154" s="30">
        <v>0.06</v>
      </c>
      <c r="O154" s="31" t="s">
        <v>3</v>
      </c>
      <c r="P154" s="31" t="s">
        <v>3</v>
      </c>
      <c r="Q154" s="31" t="s">
        <v>3</v>
      </c>
      <c r="R154" s="30">
        <v>99.14</v>
      </c>
      <c r="S154" s="82">
        <v>73.112415755210009</v>
      </c>
      <c r="T154" s="49">
        <v>0.46530466023427236</v>
      </c>
    </row>
    <row r="155" spans="1:20" ht="14.5" customHeight="1" x14ac:dyDescent="0.35">
      <c r="A155" s="46"/>
      <c r="B155" s="48" t="s">
        <v>1034</v>
      </c>
      <c r="C155" s="145" t="s">
        <v>500</v>
      </c>
      <c r="D155" s="30">
        <v>55.6</v>
      </c>
      <c r="E155" s="30">
        <v>8.5500000000000007</v>
      </c>
      <c r="F155" s="30">
        <v>5.8</v>
      </c>
      <c r="G155" s="30">
        <v>9.2100000000000009</v>
      </c>
      <c r="H155" s="30">
        <v>7.0000000000000007E-2</v>
      </c>
      <c r="I155" s="30">
        <v>14.2</v>
      </c>
      <c r="J155" s="30">
        <v>4.47</v>
      </c>
      <c r="K155" s="30">
        <v>1.4</v>
      </c>
      <c r="L155" s="30">
        <v>0.51</v>
      </c>
      <c r="M155" s="31" t="s">
        <v>3</v>
      </c>
      <c r="N155" s="30">
        <v>0.04</v>
      </c>
      <c r="O155" s="31" t="s">
        <v>3</v>
      </c>
      <c r="P155" s="31" t="s">
        <v>3</v>
      </c>
      <c r="Q155" s="31" t="s">
        <v>3</v>
      </c>
      <c r="R155" s="30">
        <v>99.85</v>
      </c>
      <c r="S155" s="82">
        <v>73.897754105765813</v>
      </c>
      <c r="T155" s="49">
        <v>0.31285840848013202</v>
      </c>
    </row>
    <row r="156" spans="1:20" ht="14.5" customHeight="1" x14ac:dyDescent="0.35">
      <c r="A156" s="50"/>
      <c r="B156" s="79" t="s">
        <v>1035</v>
      </c>
      <c r="C156" s="146" t="s">
        <v>500</v>
      </c>
      <c r="D156" s="10">
        <v>53.8</v>
      </c>
      <c r="E156" s="10">
        <v>5.35</v>
      </c>
      <c r="F156" s="10">
        <v>6.65</v>
      </c>
      <c r="G156" s="10">
        <v>12.6</v>
      </c>
      <c r="H156" s="10">
        <v>0.14000000000000001</v>
      </c>
      <c r="I156" s="10">
        <v>17.899999999999999</v>
      </c>
      <c r="J156" s="10">
        <v>2.2799999999999998</v>
      </c>
      <c r="K156" s="10">
        <v>0.01</v>
      </c>
      <c r="L156" s="10">
        <v>0.24</v>
      </c>
      <c r="M156" s="11" t="s">
        <v>3</v>
      </c>
      <c r="N156" s="10">
        <v>0.03</v>
      </c>
      <c r="O156" s="11" t="s">
        <v>3</v>
      </c>
      <c r="P156" s="11" t="s">
        <v>3</v>
      </c>
      <c r="Q156" s="11" t="s">
        <v>3</v>
      </c>
      <c r="R156" s="10">
        <v>99</v>
      </c>
      <c r="S156" s="41">
        <v>77.158965486382485</v>
      </c>
      <c r="T156" s="85">
        <v>0.3747586544708788</v>
      </c>
    </row>
    <row r="157" spans="1:20" ht="14.5" customHeight="1" x14ac:dyDescent="0.35">
      <c r="A157" s="23" t="s">
        <v>403</v>
      </c>
      <c r="B157" s="78" t="s">
        <v>1036</v>
      </c>
      <c r="C157" s="144" t="s">
        <v>61</v>
      </c>
      <c r="D157" s="21">
        <v>55.206699999999998</v>
      </c>
      <c r="E157" s="21">
        <v>0.88570000000000004</v>
      </c>
      <c r="F157" s="21">
        <v>2.37</v>
      </c>
      <c r="G157" s="21">
        <v>18.333300000000001</v>
      </c>
      <c r="H157" s="21">
        <v>9.4299999999999995E-2</v>
      </c>
      <c r="I157" s="21">
        <v>20.8567</v>
      </c>
      <c r="J157" s="21">
        <v>0.68</v>
      </c>
      <c r="K157" s="21">
        <v>0.14000000000000001</v>
      </c>
      <c r="L157" s="21">
        <v>4.1700000000000001E-2</v>
      </c>
      <c r="M157" s="21">
        <v>6.3700000000000007E-2</v>
      </c>
      <c r="N157" s="21">
        <v>0.91</v>
      </c>
      <c r="O157" s="20" t="s">
        <v>3</v>
      </c>
      <c r="P157" s="21">
        <v>1.9E-2</v>
      </c>
      <c r="Q157" s="21">
        <v>1.9E-2</v>
      </c>
      <c r="R157" s="21">
        <v>99.620099999999994</v>
      </c>
      <c r="S157" s="83">
        <v>93.239397044762654</v>
      </c>
      <c r="T157" s="84">
        <v>40.801729831234837</v>
      </c>
    </row>
    <row r="158" spans="1:20" ht="14.5" customHeight="1" x14ac:dyDescent="0.35">
      <c r="A158" s="46"/>
      <c r="B158" s="48" t="s">
        <v>1037</v>
      </c>
      <c r="C158" s="145" t="s">
        <v>61</v>
      </c>
      <c r="D158" s="30">
        <v>54.253300000000003</v>
      </c>
      <c r="E158" s="30">
        <v>0.70699999999999996</v>
      </c>
      <c r="F158" s="30">
        <v>2.36</v>
      </c>
      <c r="G158" s="30">
        <v>18.75</v>
      </c>
      <c r="H158" s="30">
        <v>9.9000000000000005E-2</v>
      </c>
      <c r="I158" s="30">
        <v>21.013300000000001</v>
      </c>
      <c r="J158" s="30">
        <v>0.73099999999999998</v>
      </c>
      <c r="K158" s="30">
        <v>8.77E-2</v>
      </c>
      <c r="L158" s="30">
        <v>1.47E-2</v>
      </c>
      <c r="M158" s="30">
        <v>5.6000000000000001E-2</v>
      </c>
      <c r="N158" s="30">
        <v>0.97270000000000001</v>
      </c>
      <c r="O158" s="31" t="s">
        <v>3</v>
      </c>
      <c r="P158" s="30">
        <v>3.1300000000000001E-2</v>
      </c>
      <c r="Q158" s="30">
        <v>2.07E-2</v>
      </c>
      <c r="R158" s="30">
        <v>99.096699999999998</v>
      </c>
      <c r="S158" s="82">
        <v>93.405789590274679</v>
      </c>
      <c r="T158" s="49">
        <v>47.996345915425046</v>
      </c>
    </row>
    <row r="159" spans="1:20" ht="14.5" customHeight="1" x14ac:dyDescent="0.35">
      <c r="A159" s="46"/>
      <c r="B159" s="48" t="s">
        <v>1038</v>
      </c>
      <c r="C159" s="145" t="s">
        <v>61</v>
      </c>
      <c r="D159" s="30">
        <v>54.73</v>
      </c>
      <c r="E159" s="30">
        <v>0.80569999999999997</v>
      </c>
      <c r="F159" s="30">
        <v>2.3167</v>
      </c>
      <c r="G159" s="30">
        <v>18.183299999999999</v>
      </c>
      <c r="H159" s="30">
        <v>0.1003</v>
      </c>
      <c r="I159" s="30">
        <v>20.936699999999998</v>
      </c>
      <c r="J159" s="30">
        <v>0.748</v>
      </c>
      <c r="K159" s="30">
        <v>8.5000000000000006E-2</v>
      </c>
      <c r="L159" s="30">
        <v>1.4E-2</v>
      </c>
      <c r="M159" s="30">
        <v>6.0699999999999997E-2</v>
      </c>
      <c r="N159" s="30">
        <v>1.0757000000000001</v>
      </c>
      <c r="O159" s="31" t="s">
        <v>3</v>
      </c>
      <c r="P159" s="30">
        <v>3.3000000000000002E-2</v>
      </c>
      <c r="Q159" s="30">
        <v>8.3000000000000001E-3</v>
      </c>
      <c r="R159" s="30">
        <v>99.097399999999993</v>
      </c>
      <c r="S159" s="82">
        <v>93.330418533497834</v>
      </c>
      <c r="T159" s="49">
        <v>47.247318029808419</v>
      </c>
    </row>
    <row r="160" spans="1:20" ht="14.5" customHeight="1" x14ac:dyDescent="0.35">
      <c r="A160" s="46"/>
      <c r="B160" s="48" t="s">
        <v>1039</v>
      </c>
      <c r="C160" s="145" t="s">
        <v>500</v>
      </c>
      <c r="D160" s="30">
        <v>55.4</v>
      </c>
      <c r="E160" s="30">
        <v>9.4832999999999998</v>
      </c>
      <c r="F160" s="30">
        <v>6.61</v>
      </c>
      <c r="G160" s="30">
        <v>10.466699999999999</v>
      </c>
      <c r="H160" s="30">
        <v>9.3700000000000006E-2</v>
      </c>
      <c r="I160" s="30">
        <v>11.603300000000001</v>
      </c>
      <c r="J160" s="30">
        <v>5.9267000000000003</v>
      </c>
      <c r="K160" s="30">
        <v>0.10829999999999999</v>
      </c>
      <c r="L160" s="30">
        <v>0.33900000000000002</v>
      </c>
      <c r="M160" s="30">
        <v>9.7000000000000003E-3</v>
      </c>
      <c r="N160" s="30">
        <v>8.4699999999999998E-2</v>
      </c>
      <c r="O160" s="31" t="s">
        <v>3</v>
      </c>
      <c r="P160" s="30">
        <v>4.1700000000000001E-2</v>
      </c>
      <c r="Q160" s="30">
        <v>1.9300000000000001E-2</v>
      </c>
      <c r="R160" s="30">
        <v>100.18640000000001</v>
      </c>
      <c r="S160" s="82">
        <v>73.843384407990015</v>
      </c>
      <c r="T160" s="49">
        <v>0.59558589301158837</v>
      </c>
    </row>
    <row r="161" spans="1:20" ht="14.5" customHeight="1" x14ac:dyDescent="0.35">
      <c r="A161" s="46"/>
      <c r="B161" s="48" t="s">
        <v>1040</v>
      </c>
      <c r="C161" s="145" t="s">
        <v>61</v>
      </c>
      <c r="D161" s="30">
        <v>55.064999999999998</v>
      </c>
      <c r="E161" s="30">
        <v>0.88300000000000001</v>
      </c>
      <c r="F161" s="30">
        <v>2.34</v>
      </c>
      <c r="G161" s="30">
        <v>17.895</v>
      </c>
      <c r="H161" s="30">
        <v>0.1</v>
      </c>
      <c r="I161" s="30">
        <v>20.68</v>
      </c>
      <c r="J161" s="30">
        <v>0.99399999999999999</v>
      </c>
      <c r="K161" s="30">
        <v>6.6500000000000004E-2</v>
      </c>
      <c r="L161" s="30">
        <v>2.1999999999999999E-2</v>
      </c>
      <c r="M161" s="30">
        <v>6.7500000000000004E-2</v>
      </c>
      <c r="N161" s="30">
        <v>1.2969999999999999</v>
      </c>
      <c r="O161" s="31" t="s">
        <v>3</v>
      </c>
      <c r="P161" s="30">
        <v>3.1E-2</v>
      </c>
      <c r="Q161" s="30">
        <v>6.0000000000000001E-3</v>
      </c>
      <c r="R161" s="30">
        <v>99.447000000000003</v>
      </c>
      <c r="S161" s="82">
        <v>93.166807693373698</v>
      </c>
      <c r="T161" s="49">
        <v>49.631252535895293</v>
      </c>
    </row>
    <row r="162" spans="1:20" ht="14.5" customHeight="1" x14ac:dyDescent="0.35">
      <c r="A162" s="50"/>
      <c r="B162" s="79" t="s">
        <v>1041</v>
      </c>
      <c r="C162" s="146" t="s">
        <v>61</v>
      </c>
      <c r="D162" s="10">
        <v>55.04</v>
      </c>
      <c r="E162" s="10">
        <v>0.62270000000000003</v>
      </c>
      <c r="F162" s="10">
        <v>2.3933</v>
      </c>
      <c r="G162" s="10">
        <v>18.64</v>
      </c>
      <c r="H162" s="10">
        <v>0.11269999999999999</v>
      </c>
      <c r="I162" s="10">
        <v>21.166699999999999</v>
      </c>
      <c r="J162" s="10">
        <v>0.54369999999999996</v>
      </c>
      <c r="K162" s="10">
        <v>7.2700000000000001E-2</v>
      </c>
      <c r="L162" s="10">
        <v>1.8700000000000001E-2</v>
      </c>
      <c r="M162" s="10">
        <v>5.8299999999999998E-2</v>
      </c>
      <c r="N162" s="10">
        <v>0.87129999999999996</v>
      </c>
      <c r="O162" s="11" t="s">
        <v>3</v>
      </c>
      <c r="P162" s="10">
        <v>2.4E-2</v>
      </c>
      <c r="Q162" s="10">
        <v>1.7299999999999999E-2</v>
      </c>
      <c r="R162" s="10">
        <v>99.581400000000002</v>
      </c>
      <c r="S162" s="41">
        <v>93.28218244662439</v>
      </c>
      <c r="T162" s="85">
        <v>48.417711955392043</v>
      </c>
    </row>
    <row r="163" spans="1:20" ht="14.5" customHeight="1" x14ac:dyDescent="0.35">
      <c r="A163" s="46" t="s">
        <v>488</v>
      </c>
      <c r="B163" s="48" t="s">
        <v>1042</v>
      </c>
      <c r="C163" s="145" t="s">
        <v>500</v>
      </c>
      <c r="D163" s="30">
        <v>54.9</v>
      </c>
      <c r="E163" s="30">
        <v>8.7799999999999994</v>
      </c>
      <c r="F163" s="30">
        <v>5.91</v>
      </c>
      <c r="G163" s="30">
        <v>9.6199999999999992</v>
      </c>
      <c r="H163" s="30">
        <v>0.11</v>
      </c>
      <c r="I163" s="30">
        <v>12.2</v>
      </c>
      <c r="J163" s="30">
        <v>4.0599999999999996</v>
      </c>
      <c r="K163" s="30">
        <v>0.45</v>
      </c>
      <c r="L163" s="30">
        <v>0.63</v>
      </c>
      <c r="M163" s="31" t="s">
        <v>3</v>
      </c>
      <c r="N163" s="30">
        <v>0.04</v>
      </c>
      <c r="O163" s="31" t="s">
        <v>3</v>
      </c>
      <c r="P163" s="31" t="s">
        <v>3</v>
      </c>
      <c r="Q163" s="31" t="s">
        <v>3</v>
      </c>
      <c r="R163" s="30">
        <v>96.7</v>
      </c>
      <c r="S163" s="82">
        <v>74.372639530004193</v>
      </c>
      <c r="T163" s="49">
        <v>0.30468777198262054</v>
      </c>
    </row>
    <row r="164" spans="1:20" ht="14.5" customHeight="1" x14ac:dyDescent="0.35">
      <c r="A164" s="50"/>
      <c r="B164" s="79" t="s">
        <v>1043</v>
      </c>
      <c r="C164" s="146" t="s">
        <v>500</v>
      </c>
      <c r="D164" s="10">
        <v>55.1</v>
      </c>
      <c r="E164" s="10">
        <v>9.1</v>
      </c>
      <c r="F164" s="10">
        <v>5.9</v>
      </c>
      <c r="G164" s="10">
        <v>10.199999999999999</v>
      </c>
      <c r="H164" s="10">
        <v>0.06</v>
      </c>
      <c r="I164" s="10">
        <v>12.3</v>
      </c>
      <c r="J164" s="10">
        <v>4.59</v>
      </c>
      <c r="K164" s="10">
        <v>0.51</v>
      </c>
      <c r="L164" s="10">
        <v>0.62</v>
      </c>
      <c r="M164" s="11" t="s">
        <v>3</v>
      </c>
      <c r="N164" s="10">
        <v>0.06</v>
      </c>
      <c r="O164" s="11" t="s">
        <v>3</v>
      </c>
      <c r="P164" s="11" t="s">
        <v>3</v>
      </c>
      <c r="Q164" s="11" t="s">
        <v>3</v>
      </c>
      <c r="R164" s="10">
        <v>98.44</v>
      </c>
      <c r="S164" s="41">
        <v>75.503791312948152</v>
      </c>
      <c r="T164" s="85">
        <v>0.44036012555475113</v>
      </c>
    </row>
  </sheetData>
  <mergeCells count="1"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24FA-FFFE-4BA6-89D0-B6B3A36B63AE}">
  <dimension ref="A1:S75"/>
  <sheetViews>
    <sheetView workbookViewId="0">
      <selection activeCell="C1" sqref="C1"/>
    </sheetView>
  </sheetViews>
  <sheetFormatPr defaultRowHeight="14.5" customHeight="1" x14ac:dyDescent="0.35"/>
  <cols>
    <col min="1" max="1" width="26" customWidth="1"/>
    <col min="2" max="2" width="12" bestFit="1" customWidth="1"/>
    <col min="3" max="3" width="11" style="147" bestFit="1" customWidth="1"/>
  </cols>
  <sheetData>
    <row r="1" spans="1:19" ht="14.5" customHeight="1" x14ac:dyDescent="0.35">
      <c r="A1" s="13" t="s">
        <v>53</v>
      </c>
      <c r="B1" s="76" t="s">
        <v>35</v>
      </c>
      <c r="C1" s="45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5" t="s">
        <v>45</v>
      </c>
      <c r="M1" s="15" t="s">
        <v>46</v>
      </c>
      <c r="N1" s="15" t="s">
        <v>47</v>
      </c>
      <c r="O1" s="15" t="s">
        <v>48</v>
      </c>
      <c r="P1" s="15" t="s">
        <v>49</v>
      </c>
      <c r="Q1" s="15" t="s">
        <v>50</v>
      </c>
      <c r="R1" s="15" t="s">
        <v>51</v>
      </c>
      <c r="S1" s="16" t="s">
        <v>52</v>
      </c>
    </row>
    <row r="2" spans="1:19" ht="14.5" customHeight="1" x14ac:dyDescent="0.35">
      <c r="A2" s="124" t="s">
        <v>54</v>
      </c>
      <c r="B2" s="78" t="s">
        <v>1059</v>
      </c>
      <c r="C2" s="144" t="s">
        <v>3</v>
      </c>
      <c r="D2" s="21">
        <v>57.768700000000003</v>
      </c>
      <c r="E2" s="21">
        <v>0.51270000000000004</v>
      </c>
      <c r="F2" s="21">
        <v>4.0323000000000002</v>
      </c>
      <c r="G2" s="21">
        <v>36.277000000000001</v>
      </c>
      <c r="H2" s="21">
        <v>0.747</v>
      </c>
      <c r="I2" s="21">
        <v>0.45200000000000001</v>
      </c>
      <c r="J2" s="21" t="s">
        <v>19</v>
      </c>
      <c r="K2" s="21" t="s">
        <v>3</v>
      </c>
      <c r="L2" s="21">
        <v>7.1999999999999995E-2</v>
      </c>
      <c r="M2" s="21">
        <v>0.1067</v>
      </c>
      <c r="N2" s="21">
        <v>0.26129999999999998</v>
      </c>
      <c r="O2" s="94" t="s">
        <v>3</v>
      </c>
      <c r="P2" s="94" t="s">
        <v>3</v>
      </c>
      <c r="Q2" s="94" t="s">
        <v>3</v>
      </c>
      <c r="R2" s="94">
        <v>100.22970000000001</v>
      </c>
      <c r="S2" s="24">
        <v>94.131403140480685</v>
      </c>
    </row>
    <row r="3" spans="1:19" ht="14.5" customHeight="1" x14ac:dyDescent="0.35">
      <c r="A3" s="123"/>
      <c r="B3" s="48" t="s">
        <v>1058</v>
      </c>
      <c r="C3" s="145" t="s">
        <v>3</v>
      </c>
      <c r="D3" s="30">
        <v>58.445</v>
      </c>
      <c r="E3" s="30">
        <v>0.41949999999999998</v>
      </c>
      <c r="F3" s="30">
        <v>2.4634999999999998</v>
      </c>
      <c r="G3" s="30">
        <v>37.887500000000003</v>
      </c>
      <c r="H3" s="30">
        <v>9.6000000000000002E-2</v>
      </c>
      <c r="I3" s="30">
        <v>6.4000000000000001E-2</v>
      </c>
      <c r="J3" s="30">
        <v>0.17699999999999999</v>
      </c>
      <c r="K3" s="30" t="s">
        <v>3</v>
      </c>
      <c r="L3" s="30" t="s">
        <v>4</v>
      </c>
      <c r="M3" s="30">
        <v>2.75E-2</v>
      </c>
      <c r="N3" s="30">
        <v>0.23300000000000001</v>
      </c>
      <c r="O3" t="s">
        <v>3</v>
      </c>
      <c r="P3" t="s">
        <v>3</v>
      </c>
      <c r="Q3" t="s">
        <v>3</v>
      </c>
      <c r="R3">
        <v>99.813000000000017</v>
      </c>
      <c r="S3" s="3">
        <v>96.481332858915962</v>
      </c>
    </row>
    <row r="4" spans="1:19" ht="14.5" customHeight="1" x14ac:dyDescent="0.35">
      <c r="A4" s="46"/>
      <c r="B4" s="48" t="s">
        <v>1057</v>
      </c>
      <c r="C4" s="145" t="s">
        <v>1</v>
      </c>
      <c r="D4" s="30">
        <v>57.728499999999997</v>
      </c>
      <c r="E4" s="30">
        <v>0.42</v>
      </c>
      <c r="F4" s="30">
        <v>4.2679999999999998</v>
      </c>
      <c r="G4" s="30">
        <v>36.717500000000001</v>
      </c>
      <c r="H4" s="30">
        <v>9.5500000000000002E-2</v>
      </c>
      <c r="I4" s="30">
        <v>0.33150000000000002</v>
      </c>
      <c r="J4" s="30" t="s">
        <v>19</v>
      </c>
      <c r="K4" s="30" t="s">
        <v>3</v>
      </c>
      <c r="L4" s="30" t="s">
        <v>4</v>
      </c>
      <c r="M4" s="30">
        <v>0.158</v>
      </c>
      <c r="N4" s="30">
        <v>0.29349999999999998</v>
      </c>
      <c r="O4" t="s">
        <v>3</v>
      </c>
      <c r="P4" t="s">
        <v>3</v>
      </c>
      <c r="Q4" t="s">
        <v>3</v>
      </c>
      <c r="R4">
        <v>100.0125</v>
      </c>
      <c r="S4" s="3">
        <v>93.879322094863696</v>
      </c>
    </row>
    <row r="5" spans="1:19" ht="14.5" customHeight="1" x14ac:dyDescent="0.35">
      <c r="A5" s="46"/>
      <c r="B5" s="48" t="s">
        <v>1056</v>
      </c>
      <c r="C5" s="145" t="s">
        <v>1</v>
      </c>
      <c r="D5" s="30">
        <v>58.834000000000003</v>
      </c>
      <c r="E5" s="30">
        <v>0.25900000000000001</v>
      </c>
      <c r="F5" s="30">
        <v>4.8920000000000003</v>
      </c>
      <c r="G5" s="30">
        <v>35.546999999999997</v>
      </c>
      <c r="H5" s="30">
        <v>0.13700000000000001</v>
      </c>
      <c r="I5" s="30">
        <v>0.71399999999999997</v>
      </c>
      <c r="J5" s="30">
        <v>0.109</v>
      </c>
      <c r="K5" s="30" t="s">
        <v>3</v>
      </c>
      <c r="L5" s="30" t="s">
        <v>4</v>
      </c>
      <c r="M5" s="30">
        <v>0.123</v>
      </c>
      <c r="N5" s="30">
        <v>0.186</v>
      </c>
      <c r="O5" t="s">
        <v>3</v>
      </c>
      <c r="P5" t="s">
        <v>3</v>
      </c>
      <c r="Q5" t="s">
        <v>3</v>
      </c>
      <c r="R5">
        <v>100.80100000000002</v>
      </c>
      <c r="S5" s="3">
        <v>92.834122119567809</v>
      </c>
    </row>
    <row r="6" spans="1:19" ht="14.5" customHeight="1" x14ac:dyDescent="0.35">
      <c r="A6" s="46"/>
      <c r="B6" s="48" t="s">
        <v>1055</v>
      </c>
      <c r="C6" s="145" t="s">
        <v>1</v>
      </c>
      <c r="D6" s="30">
        <v>58.590800000000002</v>
      </c>
      <c r="E6" s="30">
        <v>0.65049999999999997</v>
      </c>
      <c r="F6" s="30">
        <v>4.702</v>
      </c>
      <c r="G6" s="30">
        <v>35.602800000000002</v>
      </c>
      <c r="H6" s="30">
        <v>0.1128</v>
      </c>
      <c r="I6" s="30">
        <v>0.76649999999999996</v>
      </c>
      <c r="J6" s="30">
        <v>0.21379999999999999</v>
      </c>
      <c r="K6" s="30" t="s">
        <v>3</v>
      </c>
      <c r="L6" s="30">
        <v>8.7999999999999995E-2</v>
      </c>
      <c r="M6" s="30">
        <v>0.11899999999999999</v>
      </c>
      <c r="N6" s="30">
        <v>0.20699999999999999</v>
      </c>
      <c r="O6" t="s">
        <v>3</v>
      </c>
      <c r="P6" t="s">
        <v>3</v>
      </c>
      <c r="Q6" t="s">
        <v>3</v>
      </c>
      <c r="R6">
        <v>101.05319999999998</v>
      </c>
      <c r="S6" s="3">
        <v>93.103292852227881</v>
      </c>
    </row>
    <row r="7" spans="1:19" ht="14.5" customHeight="1" x14ac:dyDescent="0.35">
      <c r="A7" s="46"/>
      <c r="B7" s="48" t="s">
        <v>1054</v>
      </c>
      <c r="C7" s="145" t="s">
        <v>1</v>
      </c>
      <c r="D7" s="30" t="s">
        <v>3</v>
      </c>
      <c r="E7" s="30" t="s">
        <v>3</v>
      </c>
      <c r="F7" s="30" t="s">
        <v>3</v>
      </c>
      <c r="G7" s="30" t="s">
        <v>3</v>
      </c>
      <c r="H7" s="30" t="s">
        <v>3</v>
      </c>
      <c r="I7" s="30" t="s">
        <v>3</v>
      </c>
      <c r="J7" s="30" t="s">
        <v>3</v>
      </c>
      <c r="K7" s="30" t="s">
        <v>3</v>
      </c>
      <c r="L7" s="30" t="s">
        <v>3</v>
      </c>
      <c r="M7" s="30" t="s">
        <v>3</v>
      </c>
      <c r="N7" s="30" t="s">
        <v>3</v>
      </c>
      <c r="O7" t="s">
        <v>3</v>
      </c>
      <c r="P7" t="s">
        <v>3</v>
      </c>
      <c r="Q7" t="s">
        <v>3</v>
      </c>
      <c r="R7" t="s">
        <v>3</v>
      </c>
      <c r="S7" s="3" t="s">
        <v>3</v>
      </c>
    </row>
    <row r="8" spans="1:19" ht="14.5" customHeight="1" x14ac:dyDescent="0.35">
      <c r="A8" s="23" t="s">
        <v>84</v>
      </c>
      <c r="B8" s="78" t="s">
        <v>1076</v>
      </c>
      <c r="C8" s="144" t="s">
        <v>9</v>
      </c>
      <c r="D8" s="21">
        <v>57.895000000000003</v>
      </c>
      <c r="E8" s="21">
        <v>0.39800000000000002</v>
      </c>
      <c r="F8" s="21">
        <v>4.13</v>
      </c>
      <c r="G8" s="21">
        <v>35.57</v>
      </c>
      <c r="H8" s="21">
        <v>9.8000000000000004E-2</v>
      </c>
      <c r="I8" s="21">
        <v>0.33800000000000002</v>
      </c>
      <c r="J8" s="21">
        <v>1.2999999999999999E-2</v>
      </c>
      <c r="K8" s="21" t="s">
        <v>3</v>
      </c>
      <c r="L8" s="21">
        <v>1.4999999999999999E-2</v>
      </c>
      <c r="M8" s="21">
        <v>0.114</v>
      </c>
      <c r="N8" s="21">
        <v>0.33500000000000002</v>
      </c>
      <c r="O8" s="94" t="s">
        <v>3</v>
      </c>
      <c r="P8" s="94" t="s">
        <v>3</v>
      </c>
      <c r="Q8" s="94" t="s">
        <v>3</v>
      </c>
      <c r="R8" s="94">
        <v>98.906000000000006</v>
      </c>
      <c r="S8" s="24">
        <v>93.885737471224417</v>
      </c>
    </row>
    <row r="9" spans="1:19" ht="14.5" customHeight="1" x14ac:dyDescent="0.35">
      <c r="A9" s="50"/>
      <c r="B9" s="79" t="s">
        <v>1075</v>
      </c>
      <c r="C9" s="146" t="s">
        <v>61</v>
      </c>
      <c r="D9" s="10">
        <v>57.94</v>
      </c>
      <c r="E9" s="10">
        <v>0.45100000000000001</v>
      </c>
      <c r="F9" s="10">
        <v>3.7850000000000001</v>
      </c>
      <c r="G9" s="10">
        <v>35.950000000000003</v>
      </c>
      <c r="H9" s="10">
        <v>9.5000000000000001E-2</v>
      </c>
      <c r="I9" s="10">
        <v>0.53800000000000003</v>
      </c>
      <c r="J9" s="10">
        <v>1.6E-2</v>
      </c>
      <c r="K9" s="10" t="s">
        <v>3</v>
      </c>
      <c r="L9" s="10">
        <v>1.9E-2</v>
      </c>
      <c r="M9" s="10">
        <v>0.14199999999999999</v>
      </c>
      <c r="N9" s="10">
        <v>0.378</v>
      </c>
      <c r="O9" s="95" t="s">
        <v>3</v>
      </c>
      <c r="P9" s="95" t="s">
        <v>3</v>
      </c>
      <c r="Q9" s="95" t="s">
        <v>3</v>
      </c>
      <c r="R9" s="95">
        <v>99.314000000000007</v>
      </c>
      <c r="S9" s="26">
        <v>94.423940694772483</v>
      </c>
    </row>
    <row r="10" spans="1:19" ht="14.5" customHeight="1" x14ac:dyDescent="0.35">
      <c r="A10" s="23" t="s">
        <v>142</v>
      </c>
      <c r="B10" s="78" t="s">
        <v>104</v>
      </c>
      <c r="C10" s="144" t="s">
        <v>1</v>
      </c>
      <c r="D10" s="21" t="s">
        <v>3</v>
      </c>
      <c r="E10" s="21" t="s">
        <v>3</v>
      </c>
      <c r="F10" s="21" t="s">
        <v>3</v>
      </c>
      <c r="G10" s="21" t="s">
        <v>3</v>
      </c>
      <c r="H10" s="21" t="s">
        <v>3</v>
      </c>
      <c r="I10" s="21" t="s">
        <v>3</v>
      </c>
      <c r="J10" s="21" t="s">
        <v>3</v>
      </c>
      <c r="K10" s="21" t="s">
        <v>3</v>
      </c>
      <c r="L10" s="21" t="s">
        <v>3</v>
      </c>
      <c r="M10" s="21" t="s">
        <v>3</v>
      </c>
      <c r="N10" s="21" t="s">
        <v>3</v>
      </c>
      <c r="O10" s="94" t="s">
        <v>3</v>
      </c>
      <c r="P10" s="94" t="s">
        <v>3</v>
      </c>
      <c r="Q10" s="94" t="s">
        <v>3</v>
      </c>
      <c r="R10" s="94" t="s">
        <v>3</v>
      </c>
      <c r="S10" s="24" t="s">
        <v>3</v>
      </c>
    </row>
    <row r="11" spans="1:19" ht="14.5" customHeight="1" x14ac:dyDescent="0.35">
      <c r="A11" s="46"/>
      <c r="B11" s="48" t="s">
        <v>1073</v>
      </c>
      <c r="C11" s="145" t="s">
        <v>1</v>
      </c>
      <c r="D11" s="30" t="s">
        <v>3</v>
      </c>
      <c r="E11" s="30" t="s">
        <v>3</v>
      </c>
      <c r="F11" s="30" t="s">
        <v>3</v>
      </c>
      <c r="G11" s="30" t="s">
        <v>3</v>
      </c>
      <c r="H11" s="30" t="s">
        <v>3</v>
      </c>
      <c r="I11" s="30" t="s">
        <v>3</v>
      </c>
      <c r="J11" s="30" t="s">
        <v>3</v>
      </c>
      <c r="K11" s="30" t="s">
        <v>3</v>
      </c>
      <c r="L11" s="30" t="s">
        <v>3</v>
      </c>
      <c r="M11" s="30" t="s">
        <v>3</v>
      </c>
      <c r="N11" s="30" t="s">
        <v>3</v>
      </c>
      <c r="O11" t="s">
        <v>3</v>
      </c>
      <c r="P11" t="s">
        <v>3</v>
      </c>
      <c r="Q11" t="s">
        <v>3</v>
      </c>
      <c r="R11" t="s">
        <v>3</v>
      </c>
      <c r="S11" s="3" t="s">
        <v>3</v>
      </c>
    </row>
    <row r="12" spans="1:19" ht="14.5" customHeight="1" x14ac:dyDescent="0.35">
      <c r="A12" s="46"/>
      <c r="B12" s="48" t="s">
        <v>1072</v>
      </c>
      <c r="C12" s="145" t="s">
        <v>1</v>
      </c>
      <c r="D12" s="30" t="s">
        <v>3</v>
      </c>
      <c r="E12" s="30" t="s">
        <v>3</v>
      </c>
      <c r="F12" s="30" t="s">
        <v>3</v>
      </c>
      <c r="G12" s="30" t="s">
        <v>3</v>
      </c>
      <c r="H12" s="30" t="s">
        <v>3</v>
      </c>
      <c r="I12" s="30" t="s">
        <v>3</v>
      </c>
      <c r="J12" s="30" t="s">
        <v>3</v>
      </c>
      <c r="K12" s="30" t="s">
        <v>3</v>
      </c>
      <c r="L12" s="30" t="s">
        <v>3</v>
      </c>
      <c r="M12" s="30" t="s">
        <v>3</v>
      </c>
      <c r="N12" s="30" t="s">
        <v>3</v>
      </c>
      <c r="O12" t="s">
        <v>3</v>
      </c>
      <c r="P12" t="s">
        <v>3</v>
      </c>
      <c r="Q12" t="s">
        <v>3</v>
      </c>
      <c r="R12" t="s">
        <v>3</v>
      </c>
      <c r="S12" s="3" t="s">
        <v>3</v>
      </c>
    </row>
    <row r="13" spans="1:19" ht="14.5" customHeight="1" x14ac:dyDescent="0.35">
      <c r="A13" s="46"/>
      <c r="B13" s="48" t="s">
        <v>1071</v>
      </c>
      <c r="C13" s="145" t="s">
        <v>9</v>
      </c>
      <c r="D13" s="30">
        <v>58.4</v>
      </c>
      <c r="E13" s="30">
        <v>0.41</v>
      </c>
      <c r="F13" s="30">
        <v>4.6900000000000004</v>
      </c>
      <c r="G13" s="30">
        <v>36.1</v>
      </c>
      <c r="H13" s="30">
        <v>0.12</v>
      </c>
      <c r="I13" s="30">
        <v>0.35</v>
      </c>
      <c r="J13" s="30">
        <v>0.06</v>
      </c>
      <c r="K13" s="30" t="s">
        <v>3</v>
      </c>
      <c r="L13" s="30">
        <v>0.01</v>
      </c>
      <c r="M13" s="30">
        <v>0.1</v>
      </c>
      <c r="N13" s="30">
        <v>0.33</v>
      </c>
      <c r="O13" t="s">
        <v>3</v>
      </c>
      <c r="P13" t="s">
        <v>3</v>
      </c>
      <c r="Q13" t="s">
        <v>3</v>
      </c>
      <c r="R13">
        <v>100.57</v>
      </c>
      <c r="S13" s="3">
        <v>93.208008359949275</v>
      </c>
    </row>
    <row r="14" spans="1:19" ht="14.5" customHeight="1" x14ac:dyDescent="0.35">
      <c r="A14" s="46"/>
      <c r="B14" s="48" t="s">
        <v>113</v>
      </c>
      <c r="C14" s="145" t="s">
        <v>1</v>
      </c>
      <c r="D14" s="30" t="s">
        <v>3</v>
      </c>
      <c r="E14" s="30" t="s">
        <v>3</v>
      </c>
      <c r="F14" s="30" t="s">
        <v>3</v>
      </c>
      <c r="G14" s="30" t="s">
        <v>3</v>
      </c>
      <c r="H14" s="30" t="s">
        <v>3</v>
      </c>
      <c r="I14" s="30" t="s">
        <v>3</v>
      </c>
      <c r="J14" s="30" t="s">
        <v>3</v>
      </c>
      <c r="K14" s="30" t="s">
        <v>3</v>
      </c>
      <c r="L14" s="30" t="s">
        <v>3</v>
      </c>
      <c r="M14" s="30" t="s">
        <v>3</v>
      </c>
      <c r="N14" s="30" t="s">
        <v>3</v>
      </c>
      <c r="O14" t="s">
        <v>3</v>
      </c>
      <c r="P14" t="s">
        <v>3</v>
      </c>
      <c r="Q14" t="s">
        <v>3</v>
      </c>
      <c r="R14" t="s">
        <v>3</v>
      </c>
      <c r="S14" s="3" t="s">
        <v>3</v>
      </c>
    </row>
    <row r="15" spans="1:19" ht="14.5" customHeight="1" x14ac:dyDescent="0.35">
      <c r="A15" s="46"/>
      <c r="B15" s="48" t="s">
        <v>1070</v>
      </c>
      <c r="C15" s="145" t="s">
        <v>9</v>
      </c>
      <c r="D15" s="30">
        <v>57.4</v>
      </c>
      <c r="E15" s="30">
        <v>0.42</v>
      </c>
      <c r="F15" s="30">
        <v>4.66</v>
      </c>
      <c r="G15" s="30">
        <v>36</v>
      </c>
      <c r="H15" s="30">
        <v>0.12</v>
      </c>
      <c r="I15" s="30">
        <v>0.37</v>
      </c>
      <c r="J15" s="30">
        <v>0.06</v>
      </c>
      <c r="K15" s="30" t="s">
        <v>3</v>
      </c>
      <c r="L15" s="30">
        <v>0.01</v>
      </c>
      <c r="M15" s="30">
        <v>0.1</v>
      </c>
      <c r="N15" s="30">
        <v>0.3</v>
      </c>
      <c r="O15" t="s">
        <v>3</v>
      </c>
      <c r="P15" t="s">
        <v>3</v>
      </c>
      <c r="Q15" t="s">
        <v>3</v>
      </c>
      <c r="R15">
        <v>99.440000000000012</v>
      </c>
      <c r="S15" s="3">
        <v>93.231036066202478</v>
      </c>
    </row>
    <row r="16" spans="1:19" ht="14.5" customHeight="1" x14ac:dyDescent="0.35">
      <c r="A16" s="46"/>
      <c r="B16" s="48" t="s">
        <v>1069</v>
      </c>
      <c r="C16" s="145" t="s">
        <v>1</v>
      </c>
      <c r="D16" s="30" t="s">
        <v>3</v>
      </c>
      <c r="E16" s="30" t="s">
        <v>3</v>
      </c>
      <c r="F16" s="30" t="s">
        <v>3</v>
      </c>
      <c r="G16" s="30" t="s">
        <v>3</v>
      </c>
      <c r="H16" s="30" t="s">
        <v>3</v>
      </c>
      <c r="I16" s="30" t="s">
        <v>3</v>
      </c>
      <c r="J16" s="30" t="s">
        <v>3</v>
      </c>
      <c r="K16" s="30" t="s">
        <v>3</v>
      </c>
      <c r="L16" s="30" t="s">
        <v>3</v>
      </c>
      <c r="M16" s="30" t="s">
        <v>3</v>
      </c>
      <c r="N16" s="30" t="s">
        <v>3</v>
      </c>
      <c r="O16" t="s">
        <v>3</v>
      </c>
      <c r="P16" t="s">
        <v>3</v>
      </c>
      <c r="Q16" t="s">
        <v>3</v>
      </c>
      <c r="R16" t="s">
        <v>3</v>
      </c>
      <c r="S16" s="3" t="s">
        <v>3</v>
      </c>
    </row>
    <row r="17" spans="1:19" ht="14.5" customHeight="1" x14ac:dyDescent="0.35">
      <c r="A17" s="46"/>
      <c r="B17" s="48" t="s">
        <v>1068</v>
      </c>
      <c r="C17" s="145" t="s">
        <v>1</v>
      </c>
      <c r="D17" s="30" t="s">
        <v>3</v>
      </c>
      <c r="E17" s="30" t="s">
        <v>3</v>
      </c>
      <c r="F17" s="30" t="s">
        <v>3</v>
      </c>
      <c r="G17" s="30" t="s">
        <v>3</v>
      </c>
      <c r="H17" s="30" t="s">
        <v>3</v>
      </c>
      <c r="I17" s="30" t="s">
        <v>3</v>
      </c>
      <c r="J17" s="30" t="s">
        <v>3</v>
      </c>
      <c r="K17" s="30" t="s">
        <v>3</v>
      </c>
      <c r="L17" s="30" t="s">
        <v>3</v>
      </c>
      <c r="M17" s="30" t="s">
        <v>3</v>
      </c>
      <c r="N17" s="30" t="s">
        <v>3</v>
      </c>
      <c r="O17" t="s">
        <v>3</v>
      </c>
      <c r="P17" t="s">
        <v>3</v>
      </c>
      <c r="Q17" t="s">
        <v>3</v>
      </c>
      <c r="R17" t="s">
        <v>3</v>
      </c>
      <c r="S17" s="3" t="s">
        <v>3</v>
      </c>
    </row>
    <row r="18" spans="1:19" ht="14.5" customHeight="1" x14ac:dyDescent="0.35">
      <c r="A18" s="46"/>
      <c r="B18" s="48" t="s">
        <v>131</v>
      </c>
      <c r="C18" s="145" t="s">
        <v>1</v>
      </c>
      <c r="D18" s="30" t="s">
        <v>3</v>
      </c>
      <c r="E18" s="30" t="s">
        <v>3</v>
      </c>
      <c r="F18" s="30" t="s">
        <v>3</v>
      </c>
      <c r="G18" s="30" t="s">
        <v>3</v>
      </c>
      <c r="H18" s="30" t="s">
        <v>3</v>
      </c>
      <c r="I18" s="30" t="s">
        <v>3</v>
      </c>
      <c r="J18" s="30" t="s">
        <v>3</v>
      </c>
      <c r="K18" s="30" t="s">
        <v>3</v>
      </c>
      <c r="L18" s="30" t="s">
        <v>3</v>
      </c>
      <c r="M18" s="30" t="s">
        <v>3</v>
      </c>
      <c r="N18" s="30" t="s">
        <v>3</v>
      </c>
      <c r="O18" t="s">
        <v>3</v>
      </c>
      <c r="P18" t="s">
        <v>3</v>
      </c>
      <c r="Q18" t="s">
        <v>3</v>
      </c>
      <c r="R18" t="s">
        <v>3</v>
      </c>
      <c r="S18" s="3" t="s">
        <v>3</v>
      </c>
    </row>
    <row r="19" spans="1:19" ht="14.5" customHeight="1" x14ac:dyDescent="0.35">
      <c r="A19" s="46"/>
      <c r="B19" s="48" t="s">
        <v>1067</v>
      </c>
      <c r="C19" s="145" t="s">
        <v>1</v>
      </c>
      <c r="D19" s="30" t="s">
        <v>3</v>
      </c>
      <c r="E19" s="30" t="s">
        <v>3</v>
      </c>
      <c r="F19" s="30" t="s">
        <v>3</v>
      </c>
      <c r="G19" s="30" t="s">
        <v>3</v>
      </c>
      <c r="H19" s="30" t="s">
        <v>3</v>
      </c>
      <c r="I19" s="30" t="s">
        <v>3</v>
      </c>
      <c r="J19" s="30" t="s">
        <v>3</v>
      </c>
      <c r="K19" s="30" t="s">
        <v>3</v>
      </c>
      <c r="L19" s="30" t="s">
        <v>3</v>
      </c>
      <c r="M19" s="30" t="s">
        <v>3</v>
      </c>
      <c r="N19" s="30" t="s">
        <v>3</v>
      </c>
      <c r="O19" t="s">
        <v>3</v>
      </c>
      <c r="P19" t="s">
        <v>3</v>
      </c>
      <c r="Q19" t="s">
        <v>3</v>
      </c>
      <c r="R19" t="s">
        <v>3</v>
      </c>
      <c r="S19" s="3" t="s">
        <v>3</v>
      </c>
    </row>
    <row r="20" spans="1:19" ht="14.5" customHeight="1" x14ac:dyDescent="0.35">
      <c r="A20" s="46"/>
      <c r="B20" s="48" t="s">
        <v>1066</v>
      </c>
      <c r="C20" s="145" t="s">
        <v>1</v>
      </c>
      <c r="D20" s="30">
        <v>57.2</v>
      </c>
      <c r="E20" s="30">
        <v>0.32</v>
      </c>
      <c r="F20" s="30">
        <v>3.01</v>
      </c>
      <c r="G20" s="30">
        <v>38.299999999999997</v>
      </c>
      <c r="H20" s="30">
        <v>0.09</v>
      </c>
      <c r="I20" s="30">
        <v>0.26</v>
      </c>
      <c r="J20" s="30">
        <v>0.04</v>
      </c>
      <c r="K20" s="30" t="s">
        <v>3</v>
      </c>
      <c r="L20" s="30">
        <v>0.01</v>
      </c>
      <c r="M20" s="31" t="s">
        <v>3</v>
      </c>
      <c r="N20" s="30">
        <v>0.46</v>
      </c>
      <c r="O20" t="s">
        <v>3</v>
      </c>
      <c r="P20" t="s">
        <v>3</v>
      </c>
      <c r="Q20" t="s">
        <v>3</v>
      </c>
      <c r="R20">
        <v>99.690000000000012</v>
      </c>
      <c r="S20" s="3">
        <v>95.778060238942658</v>
      </c>
    </row>
    <row r="21" spans="1:19" ht="14.5" customHeight="1" x14ac:dyDescent="0.35">
      <c r="A21" s="46"/>
      <c r="B21" s="48" t="s">
        <v>1065</v>
      </c>
      <c r="C21" s="145" t="s">
        <v>3</v>
      </c>
      <c r="D21" s="30">
        <v>57.3</v>
      </c>
      <c r="E21" s="30">
        <v>0.68</v>
      </c>
      <c r="F21" s="30">
        <v>3.98</v>
      </c>
      <c r="G21" s="30">
        <v>36.4</v>
      </c>
      <c r="H21" s="30">
        <v>0.08</v>
      </c>
      <c r="I21" s="30">
        <v>0.16</v>
      </c>
      <c r="J21" s="30">
        <v>0.02</v>
      </c>
      <c r="K21" s="30" t="s">
        <v>3</v>
      </c>
      <c r="L21" s="30">
        <v>0.01</v>
      </c>
      <c r="M21" s="31" t="s">
        <v>3</v>
      </c>
      <c r="N21" s="30">
        <v>0.49</v>
      </c>
      <c r="O21" t="s">
        <v>3</v>
      </c>
      <c r="P21" t="s">
        <v>3</v>
      </c>
      <c r="Q21" t="s">
        <v>3</v>
      </c>
      <c r="R21">
        <v>99.119999999999976</v>
      </c>
      <c r="S21" s="3">
        <v>94.221564458265817</v>
      </c>
    </row>
    <row r="22" spans="1:19" ht="14.5" customHeight="1" x14ac:dyDescent="0.35">
      <c r="A22" s="46"/>
      <c r="B22" s="48" t="s">
        <v>1064</v>
      </c>
      <c r="C22" s="145" t="s">
        <v>1</v>
      </c>
      <c r="D22" s="30">
        <v>58.7</v>
      </c>
      <c r="E22" s="30">
        <v>0.56999999999999995</v>
      </c>
      <c r="F22" s="30">
        <v>4.34</v>
      </c>
      <c r="G22" s="30">
        <v>35.700000000000003</v>
      </c>
      <c r="H22" s="30">
        <v>0.12</v>
      </c>
      <c r="I22" s="30">
        <v>0.35</v>
      </c>
      <c r="J22" s="30">
        <v>0.04</v>
      </c>
      <c r="K22" s="30" t="s">
        <v>3</v>
      </c>
      <c r="L22" s="30">
        <v>0.01</v>
      </c>
      <c r="M22" s="30">
        <v>7.0000000000000007E-2</v>
      </c>
      <c r="N22" s="30">
        <v>0.34</v>
      </c>
      <c r="O22" t="s">
        <v>3</v>
      </c>
      <c r="P22" t="s">
        <v>3</v>
      </c>
      <c r="Q22" t="s">
        <v>3</v>
      </c>
      <c r="R22">
        <v>100.24000000000001</v>
      </c>
      <c r="S22" s="3">
        <v>93.61659185378403</v>
      </c>
    </row>
    <row r="23" spans="1:19" ht="14.5" customHeight="1" x14ac:dyDescent="0.35">
      <c r="A23" s="50"/>
      <c r="B23" s="79" t="s">
        <v>1063</v>
      </c>
      <c r="C23" s="146" t="s">
        <v>61</v>
      </c>
      <c r="D23" s="10">
        <v>58</v>
      </c>
      <c r="E23" s="10">
        <v>0.35</v>
      </c>
      <c r="F23" s="10">
        <v>6.29</v>
      </c>
      <c r="G23" s="10">
        <v>33.4</v>
      </c>
      <c r="H23" s="10">
        <v>0.15</v>
      </c>
      <c r="I23" s="10">
        <v>0.42</v>
      </c>
      <c r="J23" s="10">
        <v>0.03</v>
      </c>
      <c r="K23" s="10" t="s">
        <v>3</v>
      </c>
      <c r="L23" s="10">
        <v>0.01</v>
      </c>
      <c r="M23" s="10">
        <v>7.0000000000000007E-2</v>
      </c>
      <c r="N23" s="10">
        <v>0.26</v>
      </c>
      <c r="O23" s="95" t="s">
        <v>3</v>
      </c>
      <c r="P23" s="95" t="s">
        <v>3</v>
      </c>
      <c r="Q23" s="95" t="s">
        <v>3</v>
      </c>
      <c r="R23" s="95">
        <v>98.98</v>
      </c>
      <c r="S23" s="26">
        <v>90.446267012452893</v>
      </c>
    </row>
    <row r="24" spans="1:19" ht="14.5" customHeight="1" x14ac:dyDescent="0.35">
      <c r="A24" s="23" t="s">
        <v>498</v>
      </c>
      <c r="B24" s="78" t="s">
        <v>1053</v>
      </c>
      <c r="C24" s="144" t="s">
        <v>3</v>
      </c>
      <c r="D24" s="21">
        <v>57.6</v>
      </c>
      <c r="E24" s="21">
        <v>0.46</v>
      </c>
      <c r="F24" s="21">
        <v>4.6500000000000004</v>
      </c>
      <c r="G24" s="21">
        <v>35.6</v>
      </c>
      <c r="H24" s="21">
        <v>0.11</v>
      </c>
      <c r="I24" s="21">
        <v>0.38</v>
      </c>
      <c r="J24" s="21">
        <v>0.13</v>
      </c>
      <c r="K24" s="21" t="s">
        <v>3</v>
      </c>
      <c r="L24" s="21">
        <v>0.03</v>
      </c>
      <c r="M24" s="20" t="s">
        <v>3</v>
      </c>
      <c r="N24" s="21">
        <v>0.32</v>
      </c>
      <c r="O24" s="94" t="s">
        <v>3</v>
      </c>
      <c r="P24" s="94" t="s">
        <v>3</v>
      </c>
      <c r="Q24" s="94" t="s">
        <v>3</v>
      </c>
      <c r="R24" s="94">
        <v>99.279999999999987</v>
      </c>
      <c r="S24" s="24">
        <v>93.173858166181276</v>
      </c>
    </row>
    <row r="25" spans="1:19" ht="14.5" customHeight="1" x14ac:dyDescent="0.35">
      <c r="A25" s="46"/>
      <c r="B25" s="48" t="s">
        <v>1052</v>
      </c>
      <c r="C25" s="145" t="s">
        <v>3</v>
      </c>
      <c r="D25" s="30">
        <v>57.7</v>
      </c>
      <c r="E25" s="30">
        <v>0.48</v>
      </c>
      <c r="F25" s="30">
        <v>4.63</v>
      </c>
      <c r="G25" s="30">
        <v>35.799999999999997</v>
      </c>
      <c r="H25" s="30">
        <v>0.11</v>
      </c>
      <c r="I25" s="30">
        <v>0.37</v>
      </c>
      <c r="J25" s="30">
        <v>0.13</v>
      </c>
      <c r="K25" s="30" t="s">
        <v>3</v>
      </c>
      <c r="L25" s="30">
        <v>0.03</v>
      </c>
      <c r="M25" s="31" t="s">
        <v>3</v>
      </c>
      <c r="N25" s="30">
        <v>0.32</v>
      </c>
      <c r="O25" t="s">
        <v>3</v>
      </c>
      <c r="P25" t="s">
        <v>3</v>
      </c>
      <c r="Q25" t="s">
        <v>3</v>
      </c>
      <c r="R25">
        <v>99.57</v>
      </c>
      <c r="S25" s="3">
        <v>93.236634951404923</v>
      </c>
    </row>
    <row r="26" spans="1:19" ht="14.5" customHeight="1" x14ac:dyDescent="0.35">
      <c r="A26" s="50"/>
      <c r="B26" s="79" t="s">
        <v>1051</v>
      </c>
      <c r="C26" s="146" t="s">
        <v>3</v>
      </c>
      <c r="D26" s="10">
        <v>57.7</v>
      </c>
      <c r="E26" s="10">
        <v>0.48</v>
      </c>
      <c r="F26" s="10">
        <v>4.68</v>
      </c>
      <c r="G26" s="10">
        <v>35.700000000000003</v>
      </c>
      <c r="H26" s="10">
        <v>0.11</v>
      </c>
      <c r="I26" s="10">
        <v>0.37</v>
      </c>
      <c r="J26" s="10">
        <v>0.13</v>
      </c>
      <c r="K26" s="10" t="s">
        <v>3</v>
      </c>
      <c r="L26" s="10">
        <v>0.03</v>
      </c>
      <c r="M26" s="11" t="s">
        <v>3</v>
      </c>
      <c r="N26" s="10">
        <v>0.33</v>
      </c>
      <c r="O26" s="95" t="s">
        <v>3</v>
      </c>
      <c r="P26" s="95" t="s">
        <v>3</v>
      </c>
      <c r="Q26" s="95" t="s">
        <v>3</v>
      </c>
      <c r="R26" s="95">
        <v>99.53</v>
      </c>
      <c r="S26" s="26">
        <v>93.150761044708304</v>
      </c>
    </row>
    <row r="27" spans="1:19" ht="14.5" customHeight="1" x14ac:dyDescent="0.35">
      <c r="A27" s="18" t="s">
        <v>146</v>
      </c>
      <c r="B27" s="72" t="s">
        <v>1074</v>
      </c>
      <c r="C27" s="148" t="s">
        <v>3</v>
      </c>
      <c r="D27" s="53">
        <v>57.046999999999997</v>
      </c>
      <c r="E27" s="53">
        <v>2.9000000000000001E-2</v>
      </c>
      <c r="F27" s="53">
        <v>5.0030000000000001</v>
      </c>
      <c r="G27" s="53">
        <v>23.983000000000001</v>
      </c>
      <c r="H27" s="53">
        <v>0.06</v>
      </c>
      <c r="I27" s="53">
        <v>0.11</v>
      </c>
      <c r="J27" s="53">
        <v>3.3000000000000002E-2</v>
      </c>
      <c r="K27" s="53">
        <v>1.7000000000000001E-2</v>
      </c>
      <c r="L27" s="53">
        <v>7.0000000000000001E-3</v>
      </c>
      <c r="M27" s="53">
        <v>2.3E-2</v>
      </c>
      <c r="N27" s="53">
        <v>7.1999999999999995E-2</v>
      </c>
      <c r="O27" s="59" t="s">
        <v>3</v>
      </c>
      <c r="P27" s="59" t="s">
        <v>3</v>
      </c>
      <c r="Q27" s="59" t="s">
        <v>3</v>
      </c>
      <c r="R27" s="59">
        <v>86.384</v>
      </c>
      <c r="S27" s="22">
        <v>89.525095718413667</v>
      </c>
    </row>
    <row r="28" spans="1:19" ht="14.5" customHeight="1" x14ac:dyDescent="0.35">
      <c r="A28" s="23" t="s">
        <v>186</v>
      </c>
      <c r="B28" s="94" t="s">
        <v>1079</v>
      </c>
      <c r="C28" s="141" t="s">
        <v>170</v>
      </c>
      <c r="D28" s="94">
        <v>57.78</v>
      </c>
      <c r="E28" s="94">
        <v>0.34</v>
      </c>
      <c r="F28" s="94">
        <v>4.22</v>
      </c>
      <c r="G28" s="94">
        <v>36.21</v>
      </c>
      <c r="H28" s="94">
        <v>0.08</v>
      </c>
      <c r="I28" s="94">
        <v>0.41</v>
      </c>
      <c r="J28" s="94">
        <v>0.03</v>
      </c>
      <c r="K28" s="94" t="s">
        <v>3</v>
      </c>
      <c r="L28" s="94">
        <v>0</v>
      </c>
      <c r="M28" s="94">
        <v>0.11</v>
      </c>
      <c r="N28" s="94">
        <v>0.23</v>
      </c>
      <c r="O28" s="94" t="s">
        <v>3</v>
      </c>
      <c r="P28" s="94" t="s">
        <v>3</v>
      </c>
      <c r="Q28" s="94" t="s">
        <v>3</v>
      </c>
      <c r="R28" s="94">
        <v>99.410000000000011</v>
      </c>
      <c r="S28" s="24">
        <v>93.864319513145915</v>
      </c>
    </row>
    <row r="29" spans="1:19" ht="14.5" customHeight="1" x14ac:dyDescent="0.35">
      <c r="A29" s="46"/>
      <c r="B29" t="s">
        <v>1078</v>
      </c>
      <c r="C29" s="142" t="s">
        <v>170</v>
      </c>
      <c r="D29" t="s">
        <v>3</v>
      </c>
      <c r="E29" t="s">
        <v>3</v>
      </c>
      <c r="F29" t="s">
        <v>3</v>
      </c>
      <c r="G29" t="s">
        <v>3</v>
      </c>
      <c r="H29" t="s">
        <v>3</v>
      </c>
      <c r="I29" t="s">
        <v>3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 t="s">
        <v>3</v>
      </c>
      <c r="S29" s="3" t="s">
        <v>3</v>
      </c>
    </row>
    <row r="30" spans="1:19" ht="14.5" customHeight="1" x14ac:dyDescent="0.35">
      <c r="A30" s="50"/>
      <c r="B30" s="95" t="s">
        <v>1077</v>
      </c>
      <c r="C30" s="143" t="s">
        <v>1</v>
      </c>
      <c r="D30" s="95" t="s">
        <v>3</v>
      </c>
      <c r="E30" s="95" t="s">
        <v>3</v>
      </c>
      <c r="F30" s="95" t="s">
        <v>3</v>
      </c>
      <c r="G30" s="95" t="s">
        <v>3</v>
      </c>
      <c r="H30" s="95" t="s">
        <v>3</v>
      </c>
      <c r="I30" s="95" t="s">
        <v>3</v>
      </c>
      <c r="J30" s="95" t="s">
        <v>3</v>
      </c>
      <c r="K30" s="95" t="s">
        <v>3</v>
      </c>
      <c r="L30" s="95" t="s">
        <v>3</v>
      </c>
      <c r="M30" s="95" t="s">
        <v>3</v>
      </c>
      <c r="N30" s="95" t="s">
        <v>3</v>
      </c>
      <c r="O30" s="95" t="s">
        <v>3</v>
      </c>
      <c r="P30" s="95" t="s">
        <v>3</v>
      </c>
      <c r="Q30" s="95" t="s">
        <v>3</v>
      </c>
      <c r="R30" s="95" t="s">
        <v>3</v>
      </c>
      <c r="S30" s="26" t="s">
        <v>3</v>
      </c>
    </row>
    <row r="31" spans="1:19" ht="14.5" customHeight="1" x14ac:dyDescent="0.35">
      <c r="A31" s="23" t="s">
        <v>166</v>
      </c>
      <c r="B31" s="78" t="s">
        <v>1081</v>
      </c>
      <c r="C31" s="144" t="s">
        <v>1</v>
      </c>
      <c r="D31" s="21">
        <v>57.209000000000003</v>
      </c>
      <c r="E31" s="21">
        <v>0.374</v>
      </c>
      <c r="F31" s="21">
        <v>4.1349999999999998</v>
      </c>
      <c r="G31" s="21">
        <v>35.628</v>
      </c>
      <c r="H31" s="21">
        <v>0.106</v>
      </c>
      <c r="I31" s="21">
        <v>0.32</v>
      </c>
      <c r="J31" s="21">
        <v>4.7E-2</v>
      </c>
      <c r="K31" s="21" t="s">
        <v>3</v>
      </c>
      <c r="L31" s="21">
        <v>8.9999999999999993E-3</v>
      </c>
      <c r="M31" s="21">
        <v>0.11799999999999999</v>
      </c>
      <c r="N31" s="21">
        <v>0.32500000000000001</v>
      </c>
      <c r="O31" s="94" t="s">
        <v>3</v>
      </c>
      <c r="P31" s="94" t="s">
        <v>3</v>
      </c>
      <c r="Q31" s="94" t="s">
        <v>3</v>
      </c>
      <c r="R31" s="94">
        <v>98.270999999999987</v>
      </c>
      <c r="S31" s="24">
        <v>93.888144205327805</v>
      </c>
    </row>
    <row r="32" spans="1:19" ht="14.5" customHeight="1" x14ac:dyDescent="0.35">
      <c r="A32" s="50"/>
      <c r="B32" s="79" t="s">
        <v>1080</v>
      </c>
      <c r="C32" s="146" t="s">
        <v>1</v>
      </c>
      <c r="D32" s="10">
        <v>57.856999999999999</v>
      </c>
      <c r="E32" s="10">
        <v>0.158</v>
      </c>
      <c r="F32" s="10">
        <v>3.73</v>
      </c>
      <c r="G32" s="10">
        <v>37.012999999999998</v>
      </c>
      <c r="H32" s="10">
        <v>9.1999999999999998E-2</v>
      </c>
      <c r="I32" s="10">
        <v>0.14699999999999999</v>
      </c>
      <c r="J32" s="10">
        <v>3.5999999999999997E-2</v>
      </c>
      <c r="K32" s="10" t="s">
        <v>3</v>
      </c>
      <c r="L32" s="10">
        <v>0</v>
      </c>
      <c r="M32" s="10">
        <v>0.129</v>
      </c>
      <c r="N32" s="10">
        <v>8.6999999999999994E-2</v>
      </c>
      <c r="O32" s="95" t="s">
        <v>3</v>
      </c>
      <c r="P32" s="95" t="s">
        <v>3</v>
      </c>
      <c r="Q32" s="95" t="s">
        <v>3</v>
      </c>
      <c r="R32" s="95">
        <v>99.249000000000009</v>
      </c>
      <c r="S32" s="26">
        <v>94.650004028005739</v>
      </c>
    </row>
    <row r="33" spans="1:19" ht="14.5" customHeight="1" x14ac:dyDescent="0.35">
      <c r="A33" s="23" t="s">
        <v>205</v>
      </c>
      <c r="B33" s="78" t="s">
        <v>983</v>
      </c>
      <c r="C33" s="144" t="s">
        <v>61</v>
      </c>
      <c r="D33" s="21">
        <v>63</v>
      </c>
      <c r="E33" s="21">
        <v>1.7</v>
      </c>
      <c r="F33" s="21">
        <v>5.5</v>
      </c>
      <c r="G33" s="21">
        <v>28.7</v>
      </c>
      <c r="H33" s="21" t="s">
        <v>3</v>
      </c>
      <c r="I33" s="21">
        <v>0.3</v>
      </c>
      <c r="J33" s="21">
        <v>0.2</v>
      </c>
      <c r="K33" s="21">
        <v>0.2</v>
      </c>
      <c r="L33" s="21" t="s">
        <v>3</v>
      </c>
      <c r="M33" s="21">
        <v>0.4</v>
      </c>
      <c r="N33" s="21" t="s">
        <v>3</v>
      </c>
      <c r="O33" s="94" t="s">
        <v>3</v>
      </c>
      <c r="P33" s="94" t="s">
        <v>3</v>
      </c>
      <c r="Q33" s="94" t="s">
        <v>3</v>
      </c>
      <c r="R33" s="94">
        <v>100.00000000000001</v>
      </c>
      <c r="S33" s="24">
        <v>90.294450562562815</v>
      </c>
    </row>
    <row r="34" spans="1:19" ht="14.5" customHeight="1" x14ac:dyDescent="0.35">
      <c r="A34" s="46"/>
      <c r="B34" s="48" t="s">
        <v>984</v>
      </c>
      <c r="C34" s="145" t="s">
        <v>61</v>
      </c>
      <c r="D34" s="30">
        <v>64.099999999999994</v>
      </c>
      <c r="E34" s="30">
        <v>0.7</v>
      </c>
      <c r="F34" s="30">
        <v>5.4</v>
      </c>
      <c r="G34" s="30">
        <v>28.8</v>
      </c>
      <c r="H34" s="30" t="s">
        <v>3</v>
      </c>
      <c r="I34" s="30">
        <v>0.2</v>
      </c>
      <c r="J34" s="30">
        <v>0.2</v>
      </c>
      <c r="K34" s="30">
        <v>0.2</v>
      </c>
      <c r="L34" s="30" t="s">
        <v>3</v>
      </c>
      <c r="M34" s="30">
        <v>0.4</v>
      </c>
      <c r="N34" s="30" t="s">
        <v>3</v>
      </c>
      <c r="O34" t="s">
        <v>3</v>
      </c>
      <c r="P34" t="s">
        <v>3</v>
      </c>
      <c r="Q34" t="s">
        <v>3</v>
      </c>
      <c r="R34">
        <v>100.00000000000001</v>
      </c>
      <c r="S34" s="3">
        <v>90.484061393152288</v>
      </c>
    </row>
    <row r="35" spans="1:19" ht="14.5" customHeight="1" x14ac:dyDescent="0.35">
      <c r="A35" s="46"/>
      <c r="B35" s="48" t="s">
        <v>985</v>
      </c>
      <c r="C35" s="145" t="s">
        <v>61</v>
      </c>
      <c r="D35" s="30">
        <v>66.2</v>
      </c>
      <c r="E35" s="30">
        <v>1</v>
      </c>
      <c r="F35" s="30">
        <v>4.0999999999999996</v>
      </c>
      <c r="G35" s="30">
        <v>27.5</v>
      </c>
      <c r="H35" s="30" t="s">
        <v>3</v>
      </c>
      <c r="I35" s="30">
        <v>0.3</v>
      </c>
      <c r="J35" s="30">
        <v>0.1</v>
      </c>
      <c r="K35" s="30">
        <v>0.2</v>
      </c>
      <c r="L35" s="30" t="s">
        <v>3</v>
      </c>
      <c r="M35" s="30">
        <v>0.3</v>
      </c>
      <c r="N35" s="30" t="s">
        <v>3</v>
      </c>
      <c r="O35" t="s">
        <v>3</v>
      </c>
      <c r="P35" t="s">
        <v>3</v>
      </c>
      <c r="Q35" t="s">
        <v>3</v>
      </c>
      <c r="R35">
        <v>99.699999999999989</v>
      </c>
      <c r="S35" s="3">
        <v>92.282956697593065</v>
      </c>
    </row>
    <row r="36" spans="1:19" ht="14.5" customHeight="1" x14ac:dyDescent="0.35">
      <c r="A36" s="50"/>
      <c r="B36" s="79" t="s">
        <v>986</v>
      </c>
      <c r="C36" s="146" t="s">
        <v>61</v>
      </c>
      <c r="D36" s="10">
        <v>60.6</v>
      </c>
      <c r="E36" s="10">
        <v>0.6</v>
      </c>
      <c r="F36" s="10">
        <v>6.2</v>
      </c>
      <c r="G36" s="10">
        <v>30.8</v>
      </c>
      <c r="H36" s="10" t="s">
        <v>3</v>
      </c>
      <c r="I36" s="10">
        <v>0.8</v>
      </c>
      <c r="J36" s="10">
        <v>0.3</v>
      </c>
      <c r="K36" s="10">
        <v>0.3</v>
      </c>
      <c r="L36" s="10" t="s">
        <v>3</v>
      </c>
      <c r="M36" s="10">
        <v>0.4</v>
      </c>
      <c r="N36" s="10" t="s">
        <v>3</v>
      </c>
      <c r="O36" s="95" t="s">
        <v>3</v>
      </c>
      <c r="P36" s="95" t="s">
        <v>3</v>
      </c>
      <c r="Q36" s="95" t="s">
        <v>3</v>
      </c>
      <c r="R36" s="95">
        <v>100</v>
      </c>
      <c r="S36" s="26">
        <v>89.854801773562215</v>
      </c>
    </row>
    <row r="37" spans="1:19" ht="14.5" customHeight="1" x14ac:dyDescent="0.35">
      <c r="A37" s="18" t="s">
        <v>266</v>
      </c>
      <c r="B37" s="72" t="s">
        <v>1082</v>
      </c>
      <c r="C37" s="148" t="s">
        <v>1</v>
      </c>
      <c r="D37" s="53">
        <v>49.59</v>
      </c>
      <c r="E37" s="53">
        <v>1.1020000000000001</v>
      </c>
      <c r="F37" s="53">
        <v>3.94</v>
      </c>
      <c r="G37" s="53">
        <v>42.45</v>
      </c>
      <c r="H37" s="53">
        <v>9.6000000000000002E-2</v>
      </c>
      <c r="I37" s="53">
        <v>0.48299999999999998</v>
      </c>
      <c r="J37" s="52" t="s">
        <v>3</v>
      </c>
      <c r="K37" s="52" t="s">
        <v>3</v>
      </c>
      <c r="L37" s="52" t="s">
        <v>3</v>
      </c>
      <c r="M37" s="53">
        <v>9.7000000000000003E-2</v>
      </c>
      <c r="N37" s="53">
        <v>0.53900000000000003</v>
      </c>
      <c r="O37" s="59" t="s">
        <v>3</v>
      </c>
      <c r="P37" s="59" t="s">
        <v>3</v>
      </c>
      <c r="Q37" s="59" t="s">
        <v>3</v>
      </c>
      <c r="R37" s="59">
        <v>98.296999999999997</v>
      </c>
      <c r="S37" s="22">
        <v>95.051692766908161</v>
      </c>
    </row>
    <row r="38" spans="1:19" ht="14.5" customHeight="1" x14ac:dyDescent="0.35">
      <c r="A38" s="18" t="s">
        <v>271</v>
      </c>
      <c r="B38" s="72" t="s">
        <v>1083</v>
      </c>
      <c r="C38" s="148" t="s">
        <v>720</v>
      </c>
      <c r="D38" s="53">
        <v>56.92</v>
      </c>
      <c r="E38" s="53">
        <v>0.43</v>
      </c>
      <c r="F38" s="53">
        <v>7.17</v>
      </c>
      <c r="G38" s="53">
        <v>34.35</v>
      </c>
      <c r="H38" s="53">
        <v>0.16</v>
      </c>
      <c r="I38" s="53">
        <v>0.49</v>
      </c>
      <c r="J38" s="53">
        <v>0.05</v>
      </c>
      <c r="K38" s="53" t="s">
        <v>3</v>
      </c>
      <c r="L38" s="53">
        <v>0.1</v>
      </c>
      <c r="M38" s="52" t="s">
        <v>3</v>
      </c>
      <c r="N38" s="52" t="s">
        <v>3</v>
      </c>
      <c r="O38" s="59" t="s">
        <v>3</v>
      </c>
      <c r="P38" s="59" t="s">
        <v>3</v>
      </c>
      <c r="Q38" s="59" t="s">
        <v>3</v>
      </c>
      <c r="R38" s="59">
        <v>99.669999999999987</v>
      </c>
      <c r="S38" s="22">
        <v>89.519363177020224</v>
      </c>
    </row>
    <row r="39" spans="1:19" ht="14.5" customHeight="1" x14ac:dyDescent="0.35">
      <c r="A39" s="18" t="s">
        <v>276</v>
      </c>
      <c r="B39" s="72" t="s">
        <v>1100</v>
      </c>
      <c r="C39" s="148" t="s">
        <v>61</v>
      </c>
      <c r="D39" s="53">
        <v>57.75</v>
      </c>
      <c r="E39" s="53">
        <v>1.3</v>
      </c>
      <c r="F39" s="53">
        <v>3.91</v>
      </c>
      <c r="G39" s="53">
        <v>36.33</v>
      </c>
      <c r="H39" s="53">
        <v>0.12</v>
      </c>
      <c r="I39" s="53">
        <v>0.05</v>
      </c>
      <c r="J39" s="53">
        <v>0.05</v>
      </c>
      <c r="K39" s="53" t="s">
        <v>3</v>
      </c>
      <c r="L39" s="53">
        <v>7.0000000000000007E-2</v>
      </c>
      <c r="M39" s="53">
        <v>0.02</v>
      </c>
      <c r="N39" s="53">
        <v>0.27</v>
      </c>
      <c r="O39" s="59" t="s">
        <v>3</v>
      </c>
      <c r="P39" s="59" t="s">
        <v>3</v>
      </c>
      <c r="Q39" s="59" t="s">
        <v>3</v>
      </c>
      <c r="R39" s="59">
        <v>99.869999999999976</v>
      </c>
      <c r="S39" s="22">
        <v>94.307094211154478</v>
      </c>
    </row>
    <row r="40" spans="1:19" ht="14.5" customHeight="1" x14ac:dyDescent="0.35">
      <c r="A40" s="23" t="s">
        <v>294</v>
      </c>
      <c r="B40" s="78" t="s">
        <v>1099</v>
      </c>
      <c r="C40" s="144" t="s">
        <v>1</v>
      </c>
      <c r="D40" s="21">
        <v>58.58</v>
      </c>
      <c r="E40" s="21">
        <v>0.31</v>
      </c>
      <c r="F40" s="21">
        <v>4.18</v>
      </c>
      <c r="G40" s="21">
        <v>36.56</v>
      </c>
      <c r="H40" s="21">
        <v>0.12</v>
      </c>
      <c r="I40" s="21">
        <v>0.3</v>
      </c>
      <c r="J40" s="21">
        <v>0.01</v>
      </c>
      <c r="K40" s="21">
        <v>0.01</v>
      </c>
      <c r="L40" s="21">
        <v>0</v>
      </c>
      <c r="M40" s="21">
        <v>0.15</v>
      </c>
      <c r="N40" s="21">
        <v>0.28999999999999998</v>
      </c>
      <c r="O40" s="94" t="s">
        <v>3</v>
      </c>
      <c r="P40" s="94" t="s">
        <v>3</v>
      </c>
      <c r="Q40" s="94" t="s">
        <v>3</v>
      </c>
      <c r="R40" s="94">
        <v>100.51000000000002</v>
      </c>
      <c r="S40" s="24">
        <v>93.973648530206162</v>
      </c>
    </row>
    <row r="41" spans="1:19" ht="14.5" customHeight="1" x14ac:dyDescent="0.35">
      <c r="A41" s="50"/>
      <c r="B41" s="79" t="s">
        <v>1098</v>
      </c>
      <c r="C41" s="146" t="s">
        <v>1</v>
      </c>
      <c r="D41" s="10">
        <v>58.3</v>
      </c>
      <c r="E41" s="10">
        <v>0.32</v>
      </c>
      <c r="F41" s="10">
        <v>4.29</v>
      </c>
      <c r="G41" s="10">
        <v>36.15</v>
      </c>
      <c r="H41" s="10">
        <v>0.12</v>
      </c>
      <c r="I41" s="10">
        <v>0.52</v>
      </c>
      <c r="J41" s="10">
        <v>0.03</v>
      </c>
      <c r="K41" s="10">
        <v>0.01</v>
      </c>
      <c r="L41" s="10">
        <v>0</v>
      </c>
      <c r="M41" s="10">
        <v>0.1</v>
      </c>
      <c r="N41" s="10">
        <v>0.32</v>
      </c>
      <c r="O41" s="95" t="s">
        <v>3</v>
      </c>
      <c r="P41" s="95" t="s">
        <v>3</v>
      </c>
      <c r="Q41" s="95" t="s">
        <v>3</v>
      </c>
      <c r="R41" s="95">
        <v>100.16</v>
      </c>
      <c r="S41" s="26">
        <v>93.759187976454967</v>
      </c>
    </row>
    <row r="42" spans="1:19" ht="14.5" customHeight="1" x14ac:dyDescent="0.35">
      <c r="A42" s="23" t="s">
        <v>295</v>
      </c>
      <c r="B42" s="78" t="s">
        <v>1088</v>
      </c>
      <c r="C42" s="144" t="s">
        <v>61</v>
      </c>
      <c r="D42" s="21">
        <v>58.38</v>
      </c>
      <c r="E42" s="21">
        <v>0.38500000000000001</v>
      </c>
      <c r="F42" s="21">
        <v>4.7469999999999999</v>
      </c>
      <c r="G42" s="21">
        <v>35.29</v>
      </c>
      <c r="H42" s="21">
        <v>0.13600000000000001</v>
      </c>
      <c r="I42" s="21">
        <v>0.81100000000000005</v>
      </c>
      <c r="J42" s="21">
        <v>0.13600000000000001</v>
      </c>
      <c r="K42" s="21" t="s">
        <v>3</v>
      </c>
      <c r="L42" s="21">
        <v>2.1999999999999999E-2</v>
      </c>
      <c r="M42" s="21">
        <v>0.112</v>
      </c>
      <c r="N42" s="21">
        <v>0.32600000000000001</v>
      </c>
      <c r="O42" s="94" t="s">
        <v>3</v>
      </c>
      <c r="P42" s="94" t="s">
        <v>3</v>
      </c>
      <c r="Q42" s="94" t="s">
        <v>3</v>
      </c>
      <c r="R42" s="94">
        <v>100.34499999999998</v>
      </c>
      <c r="S42" s="24">
        <v>92.984533372919316</v>
      </c>
    </row>
    <row r="43" spans="1:19" ht="14.5" customHeight="1" x14ac:dyDescent="0.35">
      <c r="A43" s="46"/>
      <c r="B43" s="48" t="s">
        <v>1087</v>
      </c>
      <c r="C43" s="145" t="s">
        <v>1</v>
      </c>
      <c r="D43" s="30">
        <v>58.12</v>
      </c>
      <c r="E43" s="30">
        <v>0.71499999999999997</v>
      </c>
      <c r="F43" s="30">
        <v>3.68</v>
      </c>
      <c r="G43" s="30">
        <v>36.155000000000001</v>
      </c>
      <c r="H43" s="30">
        <v>0.10100000000000001</v>
      </c>
      <c r="I43" s="30">
        <v>0.114</v>
      </c>
      <c r="J43" s="30">
        <v>3.9E-2</v>
      </c>
      <c r="K43" s="30" t="s">
        <v>3</v>
      </c>
      <c r="L43" s="30">
        <v>5.0000000000000001E-3</v>
      </c>
      <c r="M43" s="30">
        <v>0.107</v>
      </c>
      <c r="N43" s="30">
        <v>0.50600000000000001</v>
      </c>
      <c r="O43" t="s">
        <v>3</v>
      </c>
      <c r="P43" t="s">
        <v>3</v>
      </c>
      <c r="Q43" t="s">
        <v>3</v>
      </c>
      <c r="R43">
        <v>99.542000000000002</v>
      </c>
      <c r="S43" s="3">
        <v>94.599351812240954</v>
      </c>
    </row>
    <row r="44" spans="1:19" ht="14.5" customHeight="1" x14ac:dyDescent="0.35">
      <c r="A44" s="46"/>
      <c r="B44" s="48" t="s">
        <v>1086</v>
      </c>
      <c r="C44" s="145" t="s">
        <v>1</v>
      </c>
      <c r="D44" s="30">
        <v>57.44</v>
      </c>
      <c r="E44" s="30">
        <v>0.71</v>
      </c>
      <c r="F44" s="30">
        <v>3.73</v>
      </c>
      <c r="G44" s="30">
        <v>36.56</v>
      </c>
      <c r="H44" s="30">
        <v>0.1</v>
      </c>
      <c r="I44" s="30">
        <v>0.12</v>
      </c>
      <c r="J44" s="30">
        <v>3.9E-2</v>
      </c>
      <c r="K44" s="30" t="s">
        <v>3</v>
      </c>
      <c r="L44" s="30">
        <v>0.01</v>
      </c>
      <c r="M44" s="30">
        <v>0.11</v>
      </c>
      <c r="N44" s="30">
        <v>0.54</v>
      </c>
      <c r="O44" t="s">
        <v>3</v>
      </c>
      <c r="P44" t="s">
        <v>3</v>
      </c>
      <c r="Q44" t="s">
        <v>3</v>
      </c>
      <c r="R44">
        <v>99.359000000000009</v>
      </c>
      <c r="S44" s="3">
        <v>94.587302473214493</v>
      </c>
    </row>
    <row r="45" spans="1:19" ht="14.5" customHeight="1" x14ac:dyDescent="0.35">
      <c r="A45" s="46"/>
      <c r="B45" s="48" t="s">
        <v>1085</v>
      </c>
      <c r="C45" s="145" t="s">
        <v>1</v>
      </c>
      <c r="D45" s="30">
        <v>56.79</v>
      </c>
      <c r="E45" s="30">
        <v>0.45</v>
      </c>
      <c r="F45" s="30">
        <v>4.4550000000000001</v>
      </c>
      <c r="G45" s="30">
        <v>36.313000000000002</v>
      </c>
      <c r="H45" s="30">
        <v>0.109</v>
      </c>
      <c r="I45" s="30">
        <v>0.42099999999999999</v>
      </c>
      <c r="J45" s="30">
        <v>5.1999999999999998E-2</v>
      </c>
      <c r="K45" s="30" t="s">
        <v>3</v>
      </c>
      <c r="L45" s="30">
        <v>5.0000000000000001E-3</v>
      </c>
      <c r="M45" s="30">
        <v>0.111</v>
      </c>
      <c r="N45" s="30">
        <v>0.29799999999999999</v>
      </c>
      <c r="O45" t="s">
        <v>3</v>
      </c>
      <c r="P45" t="s">
        <v>3</v>
      </c>
      <c r="Q45" t="s">
        <v>3</v>
      </c>
      <c r="R45">
        <v>99.004000000000019</v>
      </c>
      <c r="S45" s="3">
        <v>93.561828335109396</v>
      </c>
    </row>
    <row r="46" spans="1:19" ht="14.5" customHeight="1" x14ac:dyDescent="0.35">
      <c r="A46" s="50"/>
      <c r="B46" s="79" t="s">
        <v>1084</v>
      </c>
      <c r="C46" s="146" t="s">
        <v>1</v>
      </c>
      <c r="D46" s="10">
        <v>54.74</v>
      </c>
      <c r="E46" s="10">
        <v>0.5</v>
      </c>
      <c r="F46" s="10">
        <v>4.45</v>
      </c>
      <c r="G46" s="10">
        <v>36.479999999999997</v>
      </c>
      <c r="H46" s="10">
        <v>0.11</v>
      </c>
      <c r="I46" s="10">
        <v>0.53</v>
      </c>
      <c r="J46" s="10">
        <v>0.04</v>
      </c>
      <c r="K46" s="10" t="s">
        <v>3</v>
      </c>
      <c r="L46" s="10">
        <v>0.01</v>
      </c>
      <c r="M46" s="10">
        <v>0.1</v>
      </c>
      <c r="N46" s="10">
        <v>0.38</v>
      </c>
      <c r="O46" s="95" t="s">
        <v>3</v>
      </c>
      <c r="P46" s="95" t="s">
        <v>3</v>
      </c>
      <c r="Q46" s="95" t="s">
        <v>3</v>
      </c>
      <c r="R46" s="95">
        <v>97.34</v>
      </c>
      <c r="S46" s="26">
        <v>93.596146010799089</v>
      </c>
    </row>
    <row r="47" spans="1:19" ht="14.5" customHeight="1" x14ac:dyDescent="0.35">
      <c r="A47" s="23" t="s">
        <v>358</v>
      </c>
      <c r="B47" s="78" t="s">
        <v>1097</v>
      </c>
      <c r="C47" s="144" t="s">
        <v>1</v>
      </c>
      <c r="D47" s="21">
        <v>57.777500000000003</v>
      </c>
      <c r="E47" s="21">
        <v>0.57999999999999996</v>
      </c>
      <c r="F47" s="21">
        <v>3.5674999999999999</v>
      </c>
      <c r="G47" s="21">
        <v>36.777500000000003</v>
      </c>
      <c r="H47" s="21">
        <v>0.1033</v>
      </c>
      <c r="I47" s="21">
        <v>0.42749999999999999</v>
      </c>
      <c r="J47" s="21">
        <v>7.0000000000000007E-2</v>
      </c>
      <c r="K47" s="21" t="s">
        <v>3</v>
      </c>
      <c r="L47" s="21">
        <v>0.05</v>
      </c>
      <c r="M47" s="21">
        <v>0.1275</v>
      </c>
      <c r="N47" s="21">
        <v>0.56999999999999995</v>
      </c>
      <c r="O47" s="94" t="s">
        <v>3</v>
      </c>
      <c r="P47" s="94" t="s">
        <v>3</v>
      </c>
      <c r="Q47" s="94" t="s">
        <v>3</v>
      </c>
      <c r="R47" s="94">
        <v>100.0508</v>
      </c>
      <c r="S47" s="24">
        <v>94.839978646801384</v>
      </c>
    </row>
    <row r="48" spans="1:19" ht="14.5" customHeight="1" x14ac:dyDescent="0.35">
      <c r="A48" s="46"/>
      <c r="B48" s="48" t="s">
        <v>1096</v>
      </c>
      <c r="C48" s="145" t="s">
        <v>1</v>
      </c>
      <c r="D48" s="30">
        <v>57.2072</v>
      </c>
      <c r="E48" s="30">
        <v>0.55549999999999999</v>
      </c>
      <c r="F48" s="30">
        <v>4.0976999999999997</v>
      </c>
      <c r="G48" s="30">
        <v>36.165399999999998</v>
      </c>
      <c r="H48" s="30">
        <v>0.1072</v>
      </c>
      <c r="I48" s="30">
        <v>0.42699999999999999</v>
      </c>
      <c r="J48" s="30">
        <v>0</v>
      </c>
      <c r="K48" s="30" t="s">
        <v>3</v>
      </c>
      <c r="L48" s="30">
        <v>0</v>
      </c>
      <c r="M48" s="30">
        <v>8.7099999999999997E-2</v>
      </c>
      <c r="N48" s="30">
        <v>0.54930000000000001</v>
      </c>
      <c r="O48" t="s">
        <v>3</v>
      </c>
      <c r="P48" t="s">
        <v>3</v>
      </c>
      <c r="Q48" t="s">
        <v>3</v>
      </c>
      <c r="R48">
        <v>99.196400000000025</v>
      </c>
      <c r="S48" s="3">
        <v>94.024604239372451</v>
      </c>
    </row>
    <row r="49" spans="1:19" ht="14.5" customHeight="1" x14ac:dyDescent="0.35">
      <c r="A49" s="46"/>
      <c r="B49" s="48" t="s">
        <v>1095</v>
      </c>
      <c r="C49" s="145" t="s">
        <v>9</v>
      </c>
      <c r="D49" s="30">
        <v>58.64</v>
      </c>
      <c r="E49" s="30">
        <v>0.48980000000000001</v>
      </c>
      <c r="F49" s="30">
        <v>4.5548999999999999</v>
      </c>
      <c r="G49" s="30">
        <v>35.367699999999999</v>
      </c>
      <c r="H49" s="30">
        <v>0.1416</v>
      </c>
      <c r="I49" s="30">
        <v>0.61570000000000003</v>
      </c>
      <c r="J49" s="30">
        <v>6.4500000000000002E-2</v>
      </c>
      <c r="K49" s="30" t="s">
        <v>3</v>
      </c>
      <c r="L49" s="30">
        <v>0</v>
      </c>
      <c r="M49" s="30">
        <v>0.1014</v>
      </c>
      <c r="N49" s="30">
        <v>0.4007</v>
      </c>
      <c r="O49" t="s">
        <v>3</v>
      </c>
      <c r="P49" t="s">
        <v>3</v>
      </c>
      <c r="Q49" t="s">
        <v>3</v>
      </c>
      <c r="R49">
        <v>100.3763</v>
      </c>
      <c r="S49" s="3">
        <v>93.263099299301118</v>
      </c>
    </row>
    <row r="50" spans="1:19" ht="14.5" customHeight="1" x14ac:dyDescent="0.35">
      <c r="A50" s="46"/>
      <c r="B50" s="48" t="s">
        <v>1094</v>
      </c>
      <c r="C50" s="145" t="s">
        <v>1</v>
      </c>
      <c r="D50" s="30">
        <v>58.158000000000001</v>
      </c>
      <c r="E50" s="30">
        <v>0.752</v>
      </c>
      <c r="F50" s="30">
        <v>4.1580000000000004</v>
      </c>
      <c r="G50" s="30">
        <v>36.246000000000002</v>
      </c>
      <c r="H50" s="30">
        <v>9.8000000000000004E-2</v>
      </c>
      <c r="I50" s="30">
        <v>0.30599999999999999</v>
      </c>
      <c r="J50" s="30">
        <v>0</v>
      </c>
      <c r="K50" s="30" t="s">
        <v>3</v>
      </c>
      <c r="L50" s="30">
        <v>0</v>
      </c>
      <c r="M50" s="30">
        <v>9.2499999999999999E-2</v>
      </c>
      <c r="N50" s="30">
        <v>0.60399999999999998</v>
      </c>
      <c r="O50" t="s">
        <v>3</v>
      </c>
      <c r="P50" t="s">
        <v>3</v>
      </c>
      <c r="Q50" t="s">
        <v>3</v>
      </c>
      <c r="R50">
        <v>100.4145</v>
      </c>
      <c r="S50" s="3">
        <v>93.95465651457468</v>
      </c>
    </row>
    <row r="51" spans="1:19" ht="14.5" customHeight="1" x14ac:dyDescent="0.35">
      <c r="A51" s="46"/>
      <c r="B51" s="48" t="s">
        <v>1093</v>
      </c>
      <c r="C51" s="145" t="s">
        <v>1</v>
      </c>
      <c r="D51" s="30">
        <v>57.296999999999997</v>
      </c>
      <c r="E51" s="30">
        <v>0.62429999999999997</v>
      </c>
      <c r="F51" s="30">
        <v>3.9030999999999998</v>
      </c>
      <c r="G51" s="30">
        <v>36.656599999999997</v>
      </c>
      <c r="H51" s="30">
        <v>9.1300000000000006E-2</v>
      </c>
      <c r="I51" s="30">
        <v>0.182</v>
      </c>
      <c r="J51" s="30">
        <v>0</v>
      </c>
      <c r="K51" s="30" t="s">
        <v>3</v>
      </c>
      <c r="L51" s="30">
        <v>0</v>
      </c>
      <c r="M51" s="30">
        <v>8.9499999999999996E-2</v>
      </c>
      <c r="N51" s="30">
        <v>0.50549999999999995</v>
      </c>
      <c r="O51" t="s">
        <v>3</v>
      </c>
      <c r="P51" t="s">
        <v>3</v>
      </c>
      <c r="Q51" t="s">
        <v>3</v>
      </c>
      <c r="R51">
        <v>99.349299999999999</v>
      </c>
      <c r="S51" s="3">
        <v>94.364353542713076</v>
      </c>
    </row>
    <row r="52" spans="1:19" ht="14.5" customHeight="1" x14ac:dyDescent="0.35">
      <c r="A52" s="46"/>
      <c r="B52" s="48" t="s">
        <v>1092</v>
      </c>
      <c r="C52" s="145" t="s">
        <v>1</v>
      </c>
      <c r="D52" s="30">
        <v>58.005000000000003</v>
      </c>
      <c r="E52" s="30">
        <v>0.60499999999999998</v>
      </c>
      <c r="F52" s="30">
        <v>3.6549999999999998</v>
      </c>
      <c r="G52" s="30">
        <v>37.244999999999997</v>
      </c>
      <c r="H52" s="30">
        <v>7.4999999999999997E-2</v>
      </c>
      <c r="I52" s="30">
        <v>0.12</v>
      </c>
      <c r="J52" s="30">
        <v>0</v>
      </c>
      <c r="K52" s="30" t="s">
        <v>3</v>
      </c>
      <c r="L52" s="30">
        <v>0</v>
      </c>
      <c r="M52" s="30">
        <v>0.1</v>
      </c>
      <c r="N52" s="30">
        <v>0.53</v>
      </c>
      <c r="O52" t="s">
        <v>3</v>
      </c>
      <c r="P52" t="s">
        <v>3</v>
      </c>
      <c r="Q52" t="s">
        <v>3</v>
      </c>
      <c r="R52">
        <v>100.33499999999999</v>
      </c>
      <c r="S52" s="3">
        <v>94.782916994254791</v>
      </c>
    </row>
    <row r="53" spans="1:19" ht="14.5" customHeight="1" x14ac:dyDescent="0.35">
      <c r="A53" s="46"/>
      <c r="B53" s="48" t="s">
        <v>1091</v>
      </c>
      <c r="C53" s="145" t="s">
        <v>3</v>
      </c>
      <c r="D53" s="30">
        <v>57.8367</v>
      </c>
      <c r="E53" s="30">
        <v>0.72670000000000001</v>
      </c>
      <c r="F53" s="30">
        <v>3.9832999999999998</v>
      </c>
      <c r="G53" s="30">
        <v>36.226700000000001</v>
      </c>
      <c r="H53" s="30">
        <v>0.11</v>
      </c>
      <c r="I53" s="30">
        <v>0.35</v>
      </c>
      <c r="J53" s="30">
        <v>7.0000000000000007E-2</v>
      </c>
      <c r="K53" s="30" t="s">
        <v>3</v>
      </c>
      <c r="L53" s="30">
        <v>0</v>
      </c>
      <c r="M53" s="30">
        <v>0.1</v>
      </c>
      <c r="N53" s="30">
        <v>0.48</v>
      </c>
      <c r="O53" t="s">
        <v>3</v>
      </c>
      <c r="P53" t="s">
        <v>3</v>
      </c>
      <c r="Q53" t="s">
        <v>3</v>
      </c>
      <c r="R53">
        <v>99.883399999999995</v>
      </c>
      <c r="S53" s="3">
        <v>94.19099311412424</v>
      </c>
    </row>
    <row r="54" spans="1:19" ht="14.5" customHeight="1" x14ac:dyDescent="0.35">
      <c r="A54" s="46"/>
      <c r="B54" s="48" t="s">
        <v>1090</v>
      </c>
      <c r="C54" s="145" t="s">
        <v>3</v>
      </c>
      <c r="D54" s="30">
        <v>58.118600000000001</v>
      </c>
      <c r="E54" s="30">
        <v>0.71909999999999996</v>
      </c>
      <c r="F54" s="30">
        <v>3.7143999999999999</v>
      </c>
      <c r="G54" s="30">
        <v>36.932000000000002</v>
      </c>
      <c r="H54" s="30">
        <v>0.115</v>
      </c>
      <c r="I54" s="30">
        <v>0.32350000000000001</v>
      </c>
      <c r="J54" s="30">
        <v>4.19E-2</v>
      </c>
      <c r="K54" s="30" t="s">
        <v>3</v>
      </c>
      <c r="L54" s="30">
        <v>5.2400000000000002E-2</v>
      </c>
      <c r="M54" s="30">
        <v>5.0099999999999999E-2</v>
      </c>
      <c r="N54" s="30">
        <v>0.50139999999999996</v>
      </c>
      <c r="O54" t="s">
        <v>3</v>
      </c>
      <c r="P54" t="s">
        <v>3</v>
      </c>
      <c r="Q54" t="s">
        <v>3</v>
      </c>
      <c r="R54">
        <v>100.5684</v>
      </c>
      <c r="S54" s="3">
        <v>94.660123833493358</v>
      </c>
    </row>
    <row r="55" spans="1:19" ht="14.5" customHeight="1" x14ac:dyDescent="0.35">
      <c r="A55" s="50"/>
      <c r="B55" s="79" t="s">
        <v>1089</v>
      </c>
      <c r="C55" s="146" t="s">
        <v>3</v>
      </c>
      <c r="D55" s="10">
        <v>57.186700000000002</v>
      </c>
      <c r="E55" s="10">
        <v>0.71330000000000005</v>
      </c>
      <c r="F55" s="10">
        <v>4.1367000000000003</v>
      </c>
      <c r="G55" s="10">
        <v>36.49</v>
      </c>
      <c r="H55" s="10">
        <v>9.3299999999999994E-2</v>
      </c>
      <c r="I55" s="10">
        <v>0.3</v>
      </c>
      <c r="J55" s="10">
        <v>0</v>
      </c>
      <c r="K55" s="10" t="s">
        <v>3</v>
      </c>
      <c r="L55" s="10">
        <v>0</v>
      </c>
      <c r="M55" s="10">
        <v>9.5000000000000001E-2</v>
      </c>
      <c r="N55" s="10">
        <v>0.55000000000000004</v>
      </c>
      <c r="O55" s="95" t="s">
        <v>3</v>
      </c>
      <c r="P55" s="95" t="s">
        <v>3</v>
      </c>
      <c r="Q55" s="95" t="s">
        <v>3</v>
      </c>
      <c r="R55" s="95">
        <v>99.564999999999998</v>
      </c>
      <c r="S55" s="26">
        <v>94.021585700271032</v>
      </c>
    </row>
    <row r="56" spans="1:19" ht="14.5" customHeight="1" x14ac:dyDescent="0.35">
      <c r="A56" s="23" t="s">
        <v>395</v>
      </c>
      <c r="B56" s="78" t="s">
        <v>1062</v>
      </c>
      <c r="C56" s="144" t="s">
        <v>1</v>
      </c>
      <c r="D56" s="21">
        <v>57.4</v>
      </c>
      <c r="E56" s="21">
        <v>0.42</v>
      </c>
      <c r="F56" s="21">
        <v>5.05</v>
      </c>
      <c r="G56" s="21">
        <v>35.700000000000003</v>
      </c>
      <c r="H56" s="21">
        <v>0.09</v>
      </c>
      <c r="I56" s="21">
        <v>0.36</v>
      </c>
      <c r="J56" s="21">
        <v>0.06</v>
      </c>
      <c r="K56" s="21" t="s">
        <v>3</v>
      </c>
      <c r="L56" s="21">
        <v>0.02</v>
      </c>
      <c r="M56" s="20" t="s">
        <v>3</v>
      </c>
      <c r="N56" s="21">
        <v>0.33</v>
      </c>
      <c r="O56" s="94" t="s">
        <v>3</v>
      </c>
      <c r="P56" s="94" t="s">
        <v>3</v>
      </c>
      <c r="Q56" s="94" t="s">
        <v>3</v>
      </c>
      <c r="R56" s="94">
        <v>99.429999999999993</v>
      </c>
      <c r="S56" s="24">
        <v>92.64906666281388</v>
      </c>
    </row>
    <row r="57" spans="1:19" ht="14.5" customHeight="1" x14ac:dyDescent="0.35">
      <c r="A57" s="46"/>
      <c r="B57" s="48" t="s">
        <v>1061</v>
      </c>
      <c r="C57" s="145" t="s">
        <v>1</v>
      </c>
      <c r="D57" s="30">
        <v>58.4</v>
      </c>
      <c r="E57" s="30">
        <v>0.33</v>
      </c>
      <c r="F57" s="30">
        <v>4.62</v>
      </c>
      <c r="G57" s="30">
        <v>35.6</v>
      </c>
      <c r="H57" s="30">
        <v>0.12</v>
      </c>
      <c r="I57" s="30">
        <v>0.33</v>
      </c>
      <c r="J57" s="30">
        <v>0.02</v>
      </c>
      <c r="K57" s="30" t="s">
        <v>3</v>
      </c>
      <c r="L57" s="30">
        <v>0</v>
      </c>
      <c r="M57" s="31" t="s">
        <v>3</v>
      </c>
      <c r="N57" s="30">
        <v>0.23</v>
      </c>
      <c r="O57" t="s">
        <v>3</v>
      </c>
      <c r="P57" t="s">
        <v>3</v>
      </c>
      <c r="Q57" t="s">
        <v>3</v>
      </c>
      <c r="R57">
        <v>99.649999999999991</v>
      </c>
      <c r="S57" s="3">
        <v>93.214909662593115</v>
      </c>
    </row>
    <row r="58" spans="1:19" ht="14.5" customHeight="1" x14ac:dyDescent="0.35">
      <c r="A58" s="50"/>
      <c r="B58" s="79" t="s">
        <v>1060</v>
      </c>
      <c r="C58" s="146" t="s">
        <v>1</v>
      </c>
      <c r="D58" s="10">
        <v>57.1</v>
      </c>
      <c r="E58" s="10">
        <v>0.47</v>
      </c>
      <c r="F58" s="10">
        <v>4.8600000000000003</v>
      </c>
      <c r="G58" s="10">
        <v>36.5</v>
      </c>
      <c r="H58" s="10">
        <v>0.11</v>
      </c>
      <c r="I58" s="10">
        <v>0.35</v>
      </c>
      <c r="J58" s="10">
        <v>0.09</v>
      </c>
      <c r="K58" s="10" t="s">
        <v>3</v>
      </c>
      <c r="L58" s="10">
        <v>0</v>
      </c>
      <c r="M58" s="11" t="s">
        <v>3</v>
      </c>
      <c r="N58" s="10">
        <v>0.33</v>
      </c>
      <c r="O58" s="95" t="s">
        <v>3</v>
      </c>
      <c r="P58" s="95" t="s">
        <v>3</v>
      </c>
      <c r="Q58" s="95" t="s">
        <v>3</v>
      </c>
      <c r="R58" s="95">
        <v>99.81</v>
      </c>
      <c r="S58" s="26">
        <v>93.050696090630694</v>
      </c>
    </row>
    <row r="59" spans="1:19" ht="14.5" customHeight="1" x14ac:dyDescent="0.35">
      <c r="A59" s="23" t="s">
        <v>403</v>
      </c>
      <c r="B59" s="78" t="s">
        <v>1110</v>
      </c>
      <c r="C59" s="144" t="s">
        <v>1</v>
      </c>
      <c r="D59" s="21">
        <v>57.29</v>
      </c>
      <c r="E59" s="21">
        <v>0.48249999999999998</v>
      </c>
      <c r="F59" s="21">
        <v>5.2549999999999999</v>
      </c>
      <c r="G59" s="21">
        <v>35.034999999999997</v>
      </c>
      <c r="H59" s="21">
        <v>0.11899999999999999</v>
      </c>
      <c r="I59" s="21">
        <v>0.58350000000000002</v>
      </c>
      <c r="J59" s="21">
        <v>0.09</v>
      </c>
      <c r="K59" s="21" t="s">
        <v>3</v>
      </c>
      <c r="L59" s="21">
        <v>0</v>
      </c>
      <c r="M59" s="21">
        <v>0.1095</v>
      </c>
      <c r="N59" s="21">
        <v>0.18</v>
      </c>
      <c r="O59" s="94" t="s">
        <v>3</v>
      </c>
      <c r="P59" s="94" t="s">
        <v>3</v>
      </c>
      <c r="Q59" s="94" t="s">
        <v>3</v>
      </c>
      <c r="R59" s="94">
        <v>99.144500000000008</v>
      </c>
      <c r="S59" s="24">
        <v>92.239893772217613</v>
      </c>
    </row>
    <row r="60" spans="1:19" ht="14.5" customHeight="1" x14ac:dyDescent="0.35">
      <c r="A60" s="46"/>
      <c r="B60" s="48" t="s">
        <v>1109</v>
      </c>
      <c r="C60" s="145" t="s">
        <v>1</v>
      </c>
      <c r="D60" s="30">
        <v>57.365000000000002</v>
      </c>
      <c r="E60" s="30">
        <v>0.33400000000000002</v>
      </c>
      <c r="F60" s="30">
        <v>4.9649999999999999</v>
      </c>
      <c r="G60" s="30">
        <v>35.344999999999999</v>
      </c>
      <c r="H60" s="30">
        <v>0.13850000000000001</v>
      </c>
      <c r="I60" s="30">
        <v>0.59750000000000003</v>
      </c>
      <c r="J60" s="30">
        <v>0.06</v>
      </c>
      <c r="K60" s="30" t="s">
        <v>3</v>
      </c>
      <c r="L60" s="30">
        <v>1.0500000000000001E-2</v>
      </c>
      <c r="M60" s="30">
        <v>0.109</v>
      </c>
      <c r="N60" s="30">
        <v>0.20349999999999999</v>
      </c>
      <c r="O60" t="s">
        <v>3</v>
      </c>
      <c r="P60" t="s">
        <v>3</v>
      </c>
      <c r="Q60" t="s">
        <v>3</v>
      </c>
      <c r="R60">
        <v>99.127999999999986</v>
      </c>
      <c r="S60" s="3">
        <v>92.696471263294796</v>
      </c>
    </row>
    <row r="61" spans="1:19" ht="14.5" customHeight="1" x14ac:dyDescent="0.35">
      <c r="A61" s="46"/>
      <c r="B61" s="48" t="s">
        <v>1108</v>
      </c>
      <c r="C61" s="145" t="s">
        <v>1</v>
      </c>
      <c r="D61" s="30">
        <v>57.66</v>
      </c>
      <c r="E61" s="30">
        <v>0.33350000000000002</v>
      </c>
      <c r="F61" s="30">
        <v>4.97</v>
      </c>
      <c r="G61" s="30">
        <v>35.08</v>
      </c>
      <c r="H61" s="30">
        <v>0.122</v>
      </c>
      <c r="I61" s="30">
        <v>0.57850000000000001</v>
      </c>
      <c r="J61" s="30">
        <v>0.06</v>
      </c>
      <c r="K61" s="30" t="s">
        <v>3</v>
      </c>
      <c r="L61" s="30">
        <v>6.0000000000000001E-3</v>
      </c>
      <c r="M61" s="30">
        <v>0.11899999999999999</v>
      </c>
      <c r="N61" s="30">
        <v>0.20599999999999999</v>
      </c>
      <c r="O61" t="s">
        <v>3</v>
      </c>
      <c r="P61" t="s">
        <v>3</v>
      </c>
      <c r="Q61" t="s">
        <v>3</v>
      </c>
      <c r="R61">
        <v>99.135000000000005</v>
      </c>
      <c r="S61" s="3">
        <v>92.638495671659953</v>
      </c>
    </row>
    <row r="62" spans="1:19" ht="14.5" customHeight="1" x14ac:dyDescent="0.35">
      <c r="A62" s="46"/>
      <c r="B62" s="48" t="s">
        <v>1107</v>
      </c>
      <c r="C62" s="145" t="s">
        <v>1</v>
      </c>
      <c r="D62" s="30">
        <v>57.344999999999999</v>
      </c>
      <c r="E62" s="30">
        <v>0.36299999999999999</v>
      </c>
      <c r="F62" s="30">
        <v>4.9450000000000003</v>
      </c>
      <c r="G62" s="30">
        <v>34.880000000000003</v>
      </c>
      <c r="H62" s="30">
        <v>0.11899999999999999</v>
      </c>
      <c r="I62" s="30">
        <v>0.59850000000000003</v>
      </c>
      <c r="J62" s="30">
        <v>0.06</v>
      </c>
      <c r="K62" s="30" t="s">
        <v>3</v>
      </c>
      <c r="L62" s="30">
        <v>1.4999999999999999E-2</v>
      </c>
      <c r="M62" s="30">
        <v>0.1125</v>
      </c>
      <c r="N62" s="30">
        <v>0.20549999999999999</v>
      </c>
      <c r="O62" t="s">
        <v>3</v>
      </c>
      <c r="P62" t="s">
        <v>3</v>
      </c>
      <c r="Q62" t="s">
        <v>3</v>
      </c>
      <c r="R62">
        <v>98.643500000000003</v>
      </c>
      <c r="S62" s="3">
        <v>92.633893217353432</v>
      </c>
    </row>
    <row r="63" spans="1:19" ht="14.5" customHeight="1" x14ac:dyDescent="0.35">
      <c r="A63" s="46"/>
      <c r="B63" s="48" t="s">
        <v>1106</v>
      </c>
      <c r="C63" s="145" t="s">
        <v>61</v>
      </c>
      <c r="D63" s="30">
        <v>57.06</v>
      </c>
      <c r="E63" s="30">
        <v>0.377</v>
      </c>
      <c r="F63" s="30">
        <v>4.9400000000000004</v>
      </c>
      <c r="G63" s="30">
        <v>35.354999999999997</v>
      </c>
      <c r="H63" s="30">
        <v>0.11749999999999999</v>
      </c>
      <c r="I63" s="30">
        <v>0.56899999999999995</v>
      </c>
      <c r="J63" s="30">
        <v>0.08</v>
      </c>
      <c r="K63" s="30" t="s">
        <v>3</v>
      </c>
      <c r="L63" s="30">
        <v>1.7500000000000002E-2</v>
      </c>
      <c r="M63" s="30">
        <v>0.114</v>
      </c>
      <c r="N63" s="30">
        <v>0.22500000000000001</v>
      </c>
      <c r="O63" t="s">
        <v>3</v>
      </c>
      <c r="P63" t="s">
        <v>3</v>
      </c>
      <c r="Q63" t="s">
        <v>3</v>
      </c>
      <c r="R63">
        <v>98.855000000000004</v>
      </c>
      <c r="S63" s="3">
        <v>92.732479690582267</v>
      </c>
    </row>
    <row r="64" spans="1:19" ht="14.5" customHeight="1" x14ac:dyDescent="0.35">
      <c r="A64" s="46"/>
      <c r="B64" s="48" t="s">
        <v>1105</v>
      </c>
      <c r="C64" s="145" t="s">
        <v>61</v>
      </c>
      <c r="D64" s="30">
        <v>57.15</v>
      </c>
      <c r="E64" s="30">
        <v>0.35099999999999998</v>
      </c>
      <c r="F64" s="30">
        <v>4.87</v>
      </c>
      <c r="G64" s="30">
        <v>35.119999999999997</v>
      </c>
      <c r="H64" s="30">
        <v>0.121</v>
      </c>
      <c r="I64" s="30">
        <v>0.58850000000000002</v>
      </c>
      <c r="J64" s="30">
        <v>0.06</v>
      </c>
      <c r="K64" s="30" t="s">
        <v>3</v>
      </c>
      <c r="L64" s="30">
        <v>1.7000000000000001E-2</v>
      </c>
      <c r="M64" s="30">
        <v>0.123</v>
      </c>
      <c r="N64" s="30">
        <v>0.2215</v>
      </c>
      <c r="O64" t="s">
        <v>3</v>
      </c>
      <c r="P64" t="s">
        <v>3</v>
      </c>
      <c r="Q64" t="s">
        <v>3</v>
      </c>
      <c r="R64">
        <v>98.621999999999986</v>
      </c>
      <c r="S64" s="3">
        <v>92.783548368474712</v>
      </c>
    </row>
    <row r="65" spans="1:19" ht="14.5" customHeight="1" x14ac:dyDescent="0.35">
      <c r="A65" s="46"/>
      <c r="B65" s="48" t="s">
        <v>1104</v>
      </c>
      <c r="C65" s="145" t="s">
        <v>61</v>
      </c>
      <c r="D65" s="30">
        <v>57.085000000000001</v>
      </c>
      <c r="E65" s="30">
        <v>0.36649999999999999</v>
      </c>
      <c r="F65" s="30">
        <v>4.8949999999999996</v>
      </c>
      <c r="G65" s="30">
        <v>35.365000000000002</v>
      </c>
      <c r="H65" s="30">
        <v>0.1305</v>
      </c>
      <c r="I65" s="30">
        <v>0.57099999999999995</v>
      </c>
      <c r="J65" s="30">
        <v>0.08</v>
      </c>
      <c r="K65" s="30" t="s">
        <v>3</v>
      </c>
      <c r="L65" s="30">
        <v>2.8000000000000001E-2</v>
      </c>
      <c r="M65" s="30">
        <v>0.1075</v>
      </c>
      <c r="N65" s="30">
        <v>0.224</v>
      </c>
      <c r="O65" t="s">
        <v>3</v>
      </c>
      <c r="P65" t="s">
        <v>3</v>
      </c>
      <c r="Q65" t="s">
        <v>3</v>
      </c>
      <c r="R65">
        <v>98.852500000000006</v>
      </c>
      <c r="S65" s="3">
        <v>92.795802053779909</v>
      </c>
    </row>
    <row r="66" spans="1:19" ht="14.5" customHeight="1" x14ac:dyDescent="0.35">
      <c r="A66" s="46"/>
      <c r="B66" s="48" t="s">
        <v>1103</v>
      </c>
      <c r="C66" s="145" t="s">
        <v>1</v>
      </c>
      <c r="D66" s="30">
        <v>56.945</v>
      </c>
      <c r="E66" s="30">
        <v>0.35499999999999998</v>
      </c>
      <c r="F66" s="30">
        <v>5.0049999999999999</v>
      </c>
      <c r="G66" s="30">
        <v>36.19</v>
      </c>
      <c r="H66" s="30">
        <v>0.13100000000000001</v>
      </c>
      <c r="I66" s="30">
        <v>0.58550000000000002</v>
      </c>
      <c r="J66" s="30">
        <v>7.8E-2</v>
      </c>
      <c r="K66" s="30" t="s">
        <v>3</v>
      </c>
      <c r="L66" s="30">
        <v>2.9000000000000001E-2</v>
      </c>
      <c r="M66" s="30">
        <v>0.125</v>
      </c>
      <c r="N66" s="30">
        <v>0.224</v>
      </c>
      <c r="O66" t="s">
        <v>3</v>
      </c>
      <c r="P66" t="s">
        <v>3</v>
      </c>
      <c r="Q66" t="s">
        <v>3</v>
      </c>
      <c r="R66">
        <v>99.667500000000004</v>
      </c>
      <c r="S66" s="3">
        <v>92.801396026271675</v>
      </c>
    </row>
    <row r="67" spans="1:19" ht="14.5" customHeight="1" x14ac:dyDescent="0.35">
      <c r="A67" s="46"/>
      <c r="B67" s="48" t="s">
        <v>1102</v>
      </c>
      <c r="C67" s="145" t="s">
        <v>1</v>
      </c>
      <c r="D67" s="30">
        <v>57.145000000000003</v>
      </c>
      <c r="E67" s="30">
        <v>0.34549999999999997</v>
      </c>
      <c r="F67" s="30">
        <v>4.97</v>
      </c>
      <c r="G67" s="30">
        <v>35.744999999999997</v>
      </c>
      <c r="H67" s="30">
        <v>0.13700000000000001</v>
      </c>
      <c r="I67" s="30">
        <v>0.52549999999999997</v>
      </c>
      <c r="J67" s="30">
        <v>7.0000000000000007E-2</v>
      </c>
      <c r="K67" s="30" t="s">
        <v>3</v>
      </c>
      <c r="L67" s="30">
        <v>3.9E-2</v>
      </c>
      <c r="M67" s="30">
        <v>0.111</v>
      </c>
      <c r="N67" s="30">
        <v>0.20349999999999999</v>
      </c>
      <c r="O67" t="s">
        <v>3</v>
      </c>
      <c r="P67" t="s">
        <v>3</v>
      </c>
      <c r="Q67" t="s">
        <v>3</v>
      </c>
      <c r="R67">
        <v>99.291499999999999</v>
      </c>
      <c r="S67" s="3">
        <v>92.765541262874322</v>
      </c>
    </row>
    <row r="68" spans="1:19" ht="14.5" customHeight="1" x14ac:dyDescent="0.35">
      <c r="A68" s="50"/>
      <c r="B68" s="79" t="s">
        <v>1101</v>
      </c>
      <c r="C68" s="146" t="s">
        <v>1</v>
      </c>
      <c r="D68" s="10">
        <v>57.53</v>
      </c>
      <c r="E68" s="10">
        <v>0.41099999999999998</v>
      </c>
      <c r="F68" s="10">
        <v>5.04</v>
      </c>
      <c r="G68" s="10">
        <v>35.174999999999997</v>
      </c>
      <c r="H68" s="10">
        <v>0.1245</v>
      </c>
      <c r="I68" s="10">
        <v>0.59599999999999997</v>
      </c>
      <c r="J68" s="10">
        <v>0.06</v>
      </c>
      <c r="K68" s="10" t="s">
        <v>3</v>
      </c>
      <c r="L68" s="10">
        <v>2.35E-2</v>
      </c>
      <c r="M68" s="10">
        <v>0.1125</v>
      </c>
      <c r="N68" s="10">
        <v>0.24399999999999999</v>
      </c>
      <c r="O68" s="95" t="s">
        <v>3</v>
      </c>
      <c r="P68" s="95" t="s">
        <v>3</v>
      </c>
      <c r="Q68" s="95" t="s">
        <v>3</v>
      </c>
      <c r="R68" s="95">
        <v>99.316500000000005</v>
      </c>
      <c r="S68" s="26">
        <v>92.561187348942369</v>
      </c>
    </row>
    <row r="69" spans="1:19" ht="14.5" customHeight="1" x14ac:dyDescent="0.35">
      <c r="A69" s="43" t="s">
        <v>488</v>
      </c>
      <c r="B69" s="78" t="s">
        <v>1050</v>
      </c>
      <c r="C69" s="144" t="s">
        <v>3</v>
      </c>
      <c r="D69" s="21">
        <v>56.7</v>
      </c>
      <c r="E69" s="21">
        <v>0.47</v>
      </c>
      <c r="F69" s="21">
        <v>5.21</v>
      </c>
      <c r="G69" s="21">
        <v>35</v>
      </c>
      <c r="H69" s="21">
        <v>0.12</v>
      </c>
      <c r="I69" s="21">
        <v>0.33</v>
      </c>
      <c r="J69" s="21">
        <v>0.02</v>
      </c>
      <c r="K69" s="21" t="s">
        <v>3</v>
      </c>
      <c r="L69" s="21">
        <v>0</v>
      </c>
      <c r="M69" s="20" t="s">
        <v>3</v>
      </c>
      <c r="N69" s="21">
        <v>0.35</v>
      </c>
      <c r="O69" s="94" t="s">
        <v>3</v>
      </c>
      <c r="P69" s="94" t="s">
        <v>3</v>
      </c>
      <c r="Q69" s="94" t="s">
        <v>3</v>
      </c>
      <c r="R69" s="94">
        <v>98.199999999999989</v>
      </c>
      <c r="S69" s="24">
        <v>92.294124188492503</v>
      </c>
    </row>
    <row r="70" spans="1:19" ht="14.5" customHeight="1" x14ac:dyDescent="0.35">
      <c r="A70" s="46"/>
      <c r="B70" s="48" t="s">
        <v>1049</v>
      </c>
      <c r="C70" s="145" t="s">
        <v>3</v>
      </c>
      <c r="D70" s="30">
        <v>56.7</v>
      </c>
      <c r="E70" s="30">
        <v>0.46</v>
      </c>
      <c r="F70" s="30">
        <v>4.79</v>
      </c>
      <c r="G70" s="30">
        <v>36</v>
      </c>
      <c r="H70" s="30">
        <v>0.11</v>
      </c>
      <c r="I70" s="30">
        <v>0.33</v>
      </c>
      <c r="J70" s="30">
        <v>0.06</v>
      </c>
      <c r="K70" s="30" t="s">
        <v>3</v>
      </c>
      <c r="L70" s="30">
        <v>0</v>
      </c>
      <c r="M70" s="31" t="s">
        <v>3</v>
      </c>
      <c r="N70" s="30">
        <v>0.31</v>
      </c>
      <c r="O70" t="s">
        <v>3</v>
      </c>
      <c r="P70" t="s">
        <v>3</v>
      </c>
      <c r="Q70" t="s">
        <v>3</v>
      </c>
      <c r="R70">
        <v>98.76</v>
      </c>
      <c r="S70" s="3">
        <v>93.055316215750466</v>
      </c>
    </row>
    <row r="71" spans="1:19" ht="14.5" customHeight="1" x14ac:dyDescent="0.35">
      <c r="A71" s="46"/>
      <c r="B71" s="48" t="s">
        <v>1048</v>
      </c>
      <c r="C71" s="145" t="s">
        <v>3</v>
      </c>
      <c r="D71" s="30">
        <v>57.7</v>
      </c>
      <c r="E71" s="30">
        <v>0.45</v>
      </c>
      <c r="F71" s="30">
        <v>4.54</v>
      </c>
      <c r="G71" s="30">
        <v>36.5</v>
      </c>
      <c r="H71" s="30">
        <v>0.11</v>
      </c>
      <c r="I71" s="30">
        <v>0.34</v>
      </c>
      <c r="J71" s="30">
        <v>0.09</v>
      </c>
      <c r="K71" s="30" t="s">
        <v>3</v>
      </c>
      <c r="L71" s="30">
        <v>0.02</v>
      </c>
      <c r="M71" s="31" t="s">
        <v>3</v>
      </c>
      <c r="N71" s="30">
        <v>0.35</v>
      </c>
      <c r="O71" t="s">
        <v>3</v>
      </c>
      <c r="P71" t="s">
        <v>3</v>
      </c>
      <c r="Q71" t="s">
        <v>3</v>
      </c>
      <c r="R71">
        <v>100.1</v>
      </c>
      <c r="S71" s="3">
        <v>93.478422819282358</v>
      </c>
    </row>
    <row r="72" spans="1:19" ht="14.5" customHeight="1" x14ac:dyDescent="0.35">
      <c r="A72" s="46"/>
      <c r="B72" s="48" t="s">
        <v>1047</v>
      </c>
      <c r="C72" s="145" t="s">
        <v>3</v>
      </c>
      <c r="D72" s="30">
        <v>57</v>
      </c>
      <c r="E72" s="30">
        <v>0.5</v>
      </c>
      <c r="F72" s="30">
        <v>4.01</v>
      </c>
      <c r="G72" s="30">
        <v>34.4</v>
      </c>
      <c r="H72" s="30">
        <v>0.09</v>
      </c>
      <c r="I72" s="30">
        <v>0.31</v>
      </c>
      <c r="J72" s="30">
        <v>0.05</v>
      </c>
      <c r="K72" s="30" t="s">
        <v>3</v>
      </c>
      <c r="L72" s="30">
        <v>0.03</v>
      </c>
      <c r="M72" s="31" t="s">
        <v>3</v>
      </c>
      <c r="N72" s="30">
        <v>0.32</v>
      </c>
      <c r="O72" t="s">
        <v>3</v>
      </c>
      <c r="P72" t="s">
        <v>3</v>
      </c>
      <c r="Q72" t="s">
        <v>3</v>
      </c>
      <c r="R72">
        <v>96.71</v>
      </c>
      <c r="S72" s="3">
        <v>93.862966691642214</v>
      </c>
    </row>
    <row r="73" spans="1:19" ht="14.5" customHeight="1" x14ac:dyDescent="0.35">
      <c r="A73" s="46"/>
      <c r="B73" s="48" t="s">
        <v>1046</v>
      </c>
      <c r="C73" s="145" t="s">
        <v>3</v>
      </c>
      <c r="D73" s="30">
        <v>57.9</v>
      </c>
      <c r="E73" s="30">
        <v>0.49</v>
      </c>
      <c r="F73" s="30">
        <v>4.8099999999999996</v>
      </c>
      <c r="G73" s="30">
        <v>35.799999999999997</v>
      </c>
      <c r="H73" s="30">
        <v>0.12</v>
      </c>
      <c r="I73" s="30">
        <v>0.34</v>
      </c>
      <c r="J73" s="30">
        <v>0.06</v>
      </c>
      <c r="K73" s="30" t="s">
        <v>3</v>
      </c>
      <c r="L73" s="30">
        <v>0</v>
      </c>
      <c r="M73" s="31" t="s">
        <v>3</v>
      </c>
      <c r="N73" s="30">
        <v>0.3</v>
      </c>
      <c r="O73" t="s">
        <v>3</v>
      </c>
      <c r="P73" t="s">
        <v>3</v>
      </c>
      <c r="Q73" t="s">
        <v>3</v>
      </c>
      <c r="R73">
        <v>99.820000000000007</v>
      </c>
      <c r="S73" s="3">
        <v>92.992122767548068</v>
      </c>
    </row>
    <row r="74" spans="1:19" ht="14.5" customHeight="1" x14ac:dyDescent="0.35">
      <c r="A74" s="46"/>
      <c r="B74" s="48" t="s">
        <v>1045</v>
      </c>
      <c r="C74" s="145" t="s">
        <v>3</v>
      </c>
      <c r="D74" s="30">
        <v>57.9</v>
      </c>
      <c r="E74" s="30">
        <v>0.55000000000000004</v>
      </c>
      <c r="F74" s="30">
        <v>4.82</v>
      </c>
      <c r="G74" s="30">
        <v>35.5</v>
      </c>
      <c r="H74" s="30">
        <v>0</v>
      </c>
      <c r="I74" s="30">
        <v>0.35</v>
      </c>
      <c r="J74" s="30">
        <v>7.0000000000000007E-2</v>
      </c>
      <c r="K74" s="30" t="s">
        <v>3</v>
      </c>
      <c r="L74" s="30">
        <v>0</v>
      </c>
      <c r="M74" s="31" t="s">
        <v>3</v>
      </c>
      <c r="N74" s="30">
        <v>0</v>
      </c>
      <c r="O74" t="s">
        <v>3</v>
      </c>
      <c r="P74" t="s">
        <v>3</v>
      </c>
      <c r="Q74" t="s">
        <v>3</v>
      </c>
      <c r="R74">
        <v>99.189999999999984</v>
      </c>
      <c r="S74" s="3">
        <v>92.92343932666914</v>
      </c>
    </row>
    <row r="75" spans="1:19" ht="14.5" customHeight="1" x14ac:dyDescent="0.35">
      <c r="A75" s="50"/>
      <c r="B75" s="79" t="s">
        <v>1044</v>
      </c>
      <c r="C75" s="146" t="s">
        <v>3</v>
      </c>
      <c r="D75" s="10">
        <v>55.8</v>
      </c>
      <c r="E75" s="10">
        <v>0.55000000000000004</v>
      </c>
      <c r="F75" s="10">
        <v>5.61</v>
      </c>
      <c r="G75" s="10">
        <v>34.200000000000003</v>
      </c>
      <c r="H75" s="10">
        <v>0</v>
      </c>
      <c r="I75" s="10">
        <v>0.38</v>
      </c>
      <c r="J75" s="10">
        <v>0.51</v>
      </c>
      <c r="K75" s="10" t="s">
        <v>3</v>
      </c>
      <c r="L75" s="10">
        <v>0</v>
      </c>
      <c r="M75" s="11" t="s">
        <v>3</v>
      </c>
      <c r="N75" s="10">
        <v>0.37</v>
      </c>
      <c r="O75" s="95" t="s">
        <v>3</v>
      </c>
      <c r="P75" s="95" t="s">
        <v>3</v>
      </c>
      <c r="Q75" s="95" t="s">
        <v>3</v>
      </c>
      <c r="R75" s="95">
        <v>97.42</v>
      </c>
      <c r="S75" s="26">
        <v>91.574608335168719</v>
      </c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3169-75A8-4F84-960A-566B41A072E0}">
  <dimension ref="A1:X258"/>
  <sheetViews>
    <sheetView workbookViewId="0">
      <selection activeCell="C1" sqref="C1"/>
    </sheetView>
  </sheetViews>
  <sheetFormatPr defaultRowHeight="14.5" customHeight="1" x14ac:dyDescent="0.35"/>
  <cols>
    <col min="1" max="1" width="26.54296875" customWidth="1"/>
    <col min="2" max="2" width="12.81640625" bestFit="1" customWidth="1"/>
    <col min="3" max="3" width="11" style="147" bestFit="1" customWidth="1"/>
    <col min="24" max="24" width="9.7265625" customWidth="1"/>
  </cols>
  <sheetData>
    <row r="1" spans="1:24" ht="14.5" customHeight="1" x14ac:dyDescent="0.35">
      <c r="A1" s="13" t="s">
        <v>53</v>
      </c>
      <c r="B1" s="76" t="s">
        <v>35</v>
      </c>
      <c r="C1" s="45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5" t="s">
        <v>45</v>
      </c>
      <c r="M1" s="15" t="s">
        <v>46</v>
      </c>
      <c r="N1" s="15" t="s">
        <v>47</v>
      </c>
      <c r="O1" s="15" t="s">
        <v>48</v>
      </c>
      <c r="P1" s="15" t="s">
        <v>49</v>
      </c>
      <c r="Q1" s="15" t="s">
        <v>50</v>
      </c>
      <c r="R1" s="15" t="s">
        <v>574</v>
      </c>
      <c r="S1" s="15" t="s">
        <v>51</v>
      </c>
      <c r="T1" s="14" t="s">
        <v>52</v>
      </c>
      <c r="U1" s="69" t="s">
        <v>891</v>
      </c>
      <c r="V1" s="15" t="s">
        <v>1111</v>
      </c>
      <c r="W1" s="111" t="s">
        <v>39</v>
      </c>
      <c r="X1" s="98" t="s">
        <v>1112</v>
      </c>
    </row>
    <row r="2" spans="1:24" ht="14.5" customHeight="1" x14ac:dyDescent="0.35">
      <c r="A2" s="124" t="s">
        <v>54</v>
      </c>
      <c r="B2" s="78" t="s">
        <v>1113</v>
      </c>
      <c r="C2" s="144" t="s">
        <v>1</v>
      </c>
      <c r="D2" s="21">
        <v>0.21049999999999999</v>
      </c>
      <c r="E2" s="21">
        <v>5.7565</v>
      </c>
      <c r="F2" s="21">
        <v>14.0585</v>
      </c>
      <c r="G2" s="21">
        <v>14.340999999999999</v>
      </c>
      <c r="H2" s="21">
        <v>0.25850000000000001</v>
      </c>
      <c r="I2" s="21">
        <v>0.03</v>
      </c>
      <c r="J2" s="21">
        <v>0.11</v>
      </c>
      <c r="K2" s="20" t="s">
        <v>3</v>
      </c>
      <c r="L2" s="21">
        <v>0.03</v>
      </c>
      <c r="M2" s="21">
        <v>0.13</v>
      </c>
      <c r="N2" s="21">
        <v>63.997500000000002</v>
      </c>
      <c r="O2" s="20" t="s">
        <v>3</v>
      </c>
      <c r="P2" s="20" t="s">
        <v>3</v>
      </c>
      <c r="Q2" s="20" t="s">
        <v>3</v>
      </c>
      <c r="R2" s="20" t="s">
        <v>3</v>
      </c>
      <c r="S2" s="21">
        <v>98.922499999999999</v>
      </c>
      <c r="T2" s="43">
        <v>71.522457253787977</v>
      </c>
      <c r="U2" s="105">
        <v>88.176964152353918</v>
      </c>
      <c r="V2" s="92">
        <v>27.600067750190664</v>
      </c>
      <c r="W2" s="113">
        <v>10.178344475339447</v>
      </c>
      <c r="X2" s="100">
        <v>4.3120168345552745</v>
      </c>
    </row>
    <row r="3" spans="1:24" ht="14.5" customHeight="1" x14ac:dyDescent="0.35">
      <c r="A3" s="123"/>
      <c r="B3" s="48" t="s">
        <v>1114</v>
      </c>
      <c r="C3" s="145" t="s">
        <v>1</v>
      </c>
      <c r="D3" s="30">
        <v>0.23400000000000001</v>
      </c>
      <c r="E3" s="30">
        <v>5.3879999999999999</v>
      </c>
      <c r="F3" s="30">
        <v>13.874000000000001</v>
      </c>
      <c r="G3" s="30">
        <v>12.916</v>
      </c>
      <c r="H3" s="30">
        <v>0</v>
      </c>
      <c r="I3" s="30">
        <v>0.03</v>
      </c>
      <c r="J3" s="31" t="s">
        <v>3</v>
      </c>
      <c r="K3" s="31" t="s">
        <v>3</v>
      </c>
      <c r="L3" s="30">
        <v>5.2999999999999999E-2</v>
      </c>
      <c r="M3" s="30">
        <v>9.2999999999999999E-2</v>
      </c>
      <c r="N3" s="30">
        <v>62.569000000000003</v>
      </c>
      <c r="O3" s="31" t="s">
        <v>3</v>
      </c>
      <c r="P3" s="31" t="s">
        <v>3</v>
      </c>
      <c r="Q3" s="31" t="s">
        <v>3</v>
      </c>
      <c r="R3" s="31" t="s">
        <v>3</v>
      </c>
      <c r="S3" s="30">
        <v>95.156999999999996</v>
      </c>
      <c r="T3" s="46">
        <v>65.971823464288946</v>
      </c>
      <c r="U3" s="99">
        <v>88.623802642203785</v>
      </c>
      <c r="V3" s="88">
        <v>14.405835143701784</v>
      </c>
      <c r="W3" s="109">
        <v>11.875334432162814</v>
      </c>
      <c r="X3" s="101">
        <v>2.221117045537464</v>
      </c>
    </row>
    <row r="4" spans="1:24" ht="14.5" customHeight="1" x14ac:dyDescent="0.35">
      <c r="A4" s="46"/>
      <c r="B4" s="48" t="s">
        <v>1115</v>
      </c>
      <c r="C4" s="145" t="s">
        <v>1</v>
      </c>
      <c r="D4" s="30">
        <v>4.4999999999999998E-2</v>
      </c>
      <c r="E4" s="30">
        <v>6.7324999999999999</v>
      </c>
      <c r="F4" s="30">
        <v>16.642499999999998</v>
      </c>
      <c r="G4" s="30">
        <v>12.140499999999999</v>
      </c>
      <c r="H4" s="30">
        <v>0.23849999999999999</v>
      </c>
      <c r="I4" s="30">
        <v>3.4000000000000002E-2</v>
      </c>
      <c r="J4" s="31" t="s">
        <v>3</v>
      </c>
      <c r="K4" s="31" t="s">
        <v>3</v>
      </c>
      <c r="L4" s="30">
        <v>6.9000000000000006E-2</v>
      </c>
      <c r="M4" s="30">
        <v>0.1255</v>
      </c>
      <c r="N4" s="30">
        <v>62.402000000000001</v>
      </c>
      <c r="O4" s="30">
        <v>7.7499999999999999E-2</v>
      </c>
      <c r="P4" s="31" t="s">
        <v>3</v>
      </c>
      <c r="Q4" s="31" t="s">
        <v>3</v>
      </c>
      <c r="R4" s="31" t="s">
        <v>3</v>
      </c>
      <c r="S4" s="30">
        <v>98.507000000000005</v>
      </c>
      <c r="T4" s="46">
        <v>61.323475676261964</v>
      </c>
      <c r="U4" s="99">
        <v>86.145556172538335</v>
      </c>
      <c r="V4" s="88">
        <v>17.988206640075351</v>
      </c>
      <c r="W4" s="110">
        <v>13.64881270992546</v>
      </c>
      <c r="X4" s="102">
        <v>3.3268846854598362</v>
      </c>
    </row>
    <row r="5" spans="1:24" ht="14.5" customHeight="1" x14ac:dyDescent="0.35">
      <c r="A5" s="46"/>
      <c r="B5" s="48" t="s">
        <v>1116</v>
      </c>
      <c r="C5" s="145" t="s">
        <v>1</v>
      </c>
      <c r="D5" s="30">
        <v>8.3500000000000005E-2</v>
      </c>
      <c r="E5" s="30">
        <v>6.8875000000000002</v>
      </c>
      <c r="F5" s="30">
        <v>16.757000000000001</v>
      </c>
      <c r="G5" s="30">
        <v>12.117000000000001</v>
      </c>
      <c r="H5" s="30">
        <v>0.17699999999999999</v>
      </c>
      <c r="I5" s="30">
        <v>3.6499999999999998E-2</v>
      </c>
      <c r="J5" s="31" t="s">
        <v>3</v>
      </c>
      <c r="K5" s="31" t="s">
        <v>3</v>
      </c>
      <c r="L5" s="30">
        <v>0.106</v>
      </c>
      <c r="M5" s="30">
        <v>0.09</v>
      </c>
      <c r="N5" s="30">
        <v>62.372500000000002</v>
      </c>
      <c r="O5" s="30">
        <v>6.2E-2</v>
      </c>
      <c r="P5" s="31" t="s">
        <v>3</v>
      </c>
      <c r="Q5" s="31" t="s">
        <v>3</v>
      </c>
      <c r="R5" s="31" t="s">
        <v>3</v>
      </c>
      <c r="S5" s="30">
        <v>98.688999999999993</v>
      </c>
      <c r="T5" s="46">
        <v>60.702294396336939</v>
      </c>
      <c r="U5" s="99">
        <v>85.865917023452411</v>
      </c>
      <c r="V5" s="88">
        <v>16.555339883174632</v>
      </c>
      <c r="W5" s="110">
        <v>13.982821695776426</v>
      </c>
      <c r="X5" s="102">
        <v>3.082944349483657</v>
      </c>
    </row>
    <row r="6" spans="1:24" ht="14.5" customHeight="1" x14ac:dyDescent="0.35">
      <c r="A6" s="46"/>
      <c r="B6" s="48" t="s">
        <v>1117</v>
      </c>
      <c r="C6" s="145" t="s">
        <v>1</v>
      </c>
      <c r="D6" s="30">
        <v>6.3E-2</v>
      </c>
      <c r="E6" s="30">
        <v>6.7850000000000001</v>
      </c>
      <c r="F6" s="30">
        <v>16.609000000000002</v>
      </c>
      <c r="G6" s="30">
        <v>11.94</v>
      </c>
      <c r="H6" s="30">
        <v>0.35599999999999998</v>
      </c>
      <c r="I6" s="30">
        <v>0.03</v>
      </c>
      <c r="J6" s="31" t="s">
        <v>3</v>
      </c>
      <c r="K6" s="31" t="s">
        <v>3</v>
      </c>
      <c r="L6" s="30">
        <v>5.8999999999999997E-2</v>
      </c>
      <c r="M6" s="30">
        <v>0.11700000000000001</v>
      </c>
      <c r="N6" s="30">
        <v>61.719000000000001</v>
      </c>
      <c r="O6" s="30">
        <v>1.7999999999999999E-2</v>
      </c>
      <c r="P6" s="31" t="s">
        <v>3</v>
      </c>
      <c r="Q6" s="31" t="s">
        <v>3</v>
      </c>
      <c r="R6" s="31" t="s">
        <v>3</v>
      </c>
      <c r="S6" s="30">
        <v>97.695999999999998</v>
      </c>
      <c r="T6" s="46">
        <v>60.714265435853697</v>
      </c>
      <c r="U6" s="99">
        <v>85.919973572476437</v>
      </c>
      <c r="V6" s="88">
        <v>17.083187538446374</v>
      </c>
      <c r="W6" s="110">
        <v>13.771653381739446</v>
      </c>
      <c r="X6" s="102">
        <v>3.1531432968729587</v>
      </c>
    </row>
    <row r="7" spans="1:24" ht="14.5" customHeight="1" x14ac:dyDescent="0.35">
      <c r="A7" s="46"/>
      <c r="B7" s="48" t="s">
        <v>1118</v>
      </c>
      <c r="C7" s="145" t="s">
        <v>1</v>
      </c>
      <c r="D7" s="30">
        <v>5.2999999999999999E-2</v>
      </c>
      <c r="E7" s="30">
        <v>6.6420000000000003</v>
      </c>
      <c r="F7" s="30">
        <v>16.870999999999999</v>
      </c>
      <c r="G7" s="30">
        <v>11.957000000000001</v>
      </c>
      <c r="H7" s="30">
        <v>0.22700000000000001</v>
      </c>
      <c r="I7" s="30">
        <v>4.8000000000000001E-2</v>
      </c>
      <c r="J7" s="31" t="s">
        <v>3</v>
      </c>
      <c r="K7" s="31" t="s">
        <v>3</v>
      </c>
      <c r="L7" s="30">
        <v>7.5999999999999998E-2</v>
      </c>
      <c r="M7" s="30">
        <v>0.14599999999999999</v>
      </c>
      <c r="N7" s="30">
        <v>61.774000000000001</v>
      </c>
      <c r="O7" s="30">
        <v>6.5000000000000002E-2</v>
      </c>
      <c r="P7" s="31" t="s">
        <v>3</v>
      </c>
      <c r="Q7" s="31" t="s">
        <v>3</v>
      </c>
      <c r="R7" s="31" t="s">
        <v>3</v>
      </c>
      <c r="S7" s="30">
        <v>97.858999999999995</v>
      </c>
      <c r="T7" s="46">
        <v>60.810214067159478</v>
      </c>
      <c r="U7" s="99">
        <v>86.186307448573544</v>
      </c>
      <c r="V7" s="88">
        <v>18.582945503262717</v>
      </c>
      <c r="W7" s="110">
        <v>13.735871264144546</v>
      </c>
      <c r="X7" s="102">
        <v>3.4840685641561646</v>
      </c>
    </row>
    <row r="8" spans="1:24" ht="14.5" customHeight="1" x14ac:dyDescent="0.35">
      <c r="A8" s="46"/>
      <c r="B8" s="48" t="s">
        <v>1119</v>
      </c>
      <c r="C8" s="145" t="s">
        <v>1</v>
      </c>
      <c r="D8" s="31" t="s">
        <v>3</v>
      </c>
      <c r="E8" s="31" t="s">
        <v>3</v>
      </c>
      <c r="F8" s="31" t="s">
        <v>3</v>
      </c>
      <c r="G8" s="31" t="s">
        <v>3</v>
      </c>
      <c r="H8" s="31" t="s">
        <v>3</v>
      </c>
      <c r="I8" s="31" t="s">
        <v>3</v>
      </c>
      <c r="J8" s="31" t="s">
        <v>3</v>
      </c>
      <c r="K8" s="31" t="s">
        <v>3</v>
      </c>
      <c r="L8" s="31" t="s">
        <v>3</v>
      </c>
      <c r="M8" s="31" t="s">
        <v>3</v>
      </c>
      <c r="N8" s="31" t="s">
        <v>3</v>
      </c>
      <c r="O8" s="31" t="s">
        <v>3</v>
      </c>
      <c r="P8" s="31" t="s">
        <v>3</v>
      </c>
      <c r="Q8" s="31" t="s">
        <v>3</v>
      </c>
      <c r="R8" s="31" t="s">
        <v>3</v>
      </c>
      <c r="S8" s="31" t="s">
        <v>3</v>
      </c>
      <c r="T8" s="46" t="s">
        <v>3</v>
      </c>
      <c r="U8" s="49" t="s">
        <v>3</v>
      </c>
      <c r="V8" s="88" t="s">
        <v>3</v>
      </c>
      <c r="W8" s="110" t="s">
        <v>3</v>
      </c>
      <c r="X8" s="102" t="s">
        <v>3</v>
      </c>
    </row>
    <row r="9" spans="1:24" ht="14.5" customHeight="1" x14ac:dyDescent="0.35">
      <c r="A9" s="46"/>
      <c r="B9" s="48" t="s">
        <v>1120</v>
      </c>
      <c r="C9" s="145" t="s">
        <v>1</v>
      </c>
      <c r="D9" s="30">
        <v>9.4E-2</v>
      </c>
      <c r="E9" s="30">
        <v>6.9690000000000003</v>
      </c>
      <c r="F9" s="30">
        <v>16.513000000000002</v>
      </c>
      <c r="G9" s="30">
        <v>12.590999999999999</v>
      </c>
      <c r="H9" s="30">
        <v>0.24199999999999999</v>
      </c>
      <c r="I9" s="30">
        <v>3.9E-2</v>
      </c>
      <c r="J9" s="31" t="s">
        <v>3</v>
      </c>
      <c r="K9" s="31" t="s">
        <v>3</v>
      </c>
      <c r="L9" s="30">
        <v>0.13500000000000001</v>
      </c>
      <c r="M9" s="30">
        <v>0.06</v>
      </c>
      <c r="N9" s="30">
        <v>62.436</v>
      </c>
      <c r="O9" s="30">
        <v>3.5000000000000003E-2</v>
      </c>
      <c r="P9" s="31" t="s">
        <v>3</v>
      </c>
      <c r="Q9" s="31" t="s">
        <v>3</v>
      </c>
      <c r="R9" s="31" t="s">
        <v>3</v>
      </c>
      <c r="S9" s="30">
        <v>99.114000000000004</v>
      </c>
      <c r="T9" s="46">
        <v>62.467854775723822</v>
      </c>
      <c r="U9" s="99">
        <v>85.734996261206476</v>
      </c>
      <c r="V9" s="88">
        <v>18.338253722843806</v>
      </c>
      <c r="W9" s="110">
        <v>13.484804162746805</v>
      </c>
      <c r="X9" s="102">
        <v>3.3652340339394788</v>
      </c>
    </row>
    <row r="10" spans="1:24" ht="14.5" customHeight="1" x14ac:dyDescent="0.35">
      <c r="A10" s="46"/>
      <c r="B10" s="48" t="s">
        <v>1121</v>
      </c>
      <c r="C10" s="145" t="s">
        <v>1</v>
      </c>
      <c r="D10" s="30">
        <v>0.13500000000000001</v>
      </c>
      <c r="E10" s="30">
        <v>7.0069999999999997</v>
      </c>
      <c r="F10" s="30">
        <v>14.362</v>
      </c>
      <c r="G10" s="30">
        <v>14.433999999999999</v>
      </c>
      <c r="H10" s="30">
        <v>0.31900000000000001</v>
      </c>
      <c r="I10" s="30">
        <v>0.03</v>
      </c>
      <c r="J10" s="31" t="s">
        <v>3</v>
      </c>
      <c r="K10" s="31" t="s">
        <v>3</v>
      </c>
      <c r="L10" s="30">
        <v>5.1999999999999998E-2</v>
      </c>
      <c r="M10" s="30">
        <v>0.06</v>
      </c>
      <c r="N10" s="30">
        <v>62.832000000000001</v>
      </c>
      <c r="O10" s="30">
        <v>7.2999999999999995E-2</v>
      </c>
      <c r="P10" s="31" t="s">
        <v>3</v>
      </c>
      <c r="Q10" s="31" t="s">
        <v>3</v>
      </c>
      <c r="R10" s="31" t="s">
        <v>3</v>
      </c>
      <c r="S10" s="30">
        <v>99.304000000000002</v>
      </c>
      <c r="T10" s="46">
        <v>70.915276766918495</v>
      </c>
      <c r="U10" s="99">
        <v>85.745811085011979</v>
      </c>
      <c r="V10" s="88">
        <v>26.525855936481733</v>
      </c>
      <c r="W10" s="110">
        <v>10.552356570402495</v>
      </c>
      <c r="X10" s="102">
        <v>4.2336567433117089</v>
      </c>
    </row>
    <row r="11" spans="1:24" ht="14.5" customHeight="1" x14ac:dyDescent="0.35">
      <c r="A11" s="46"/>
      <c r="B11" s="48" t="s">
        <v>1122</v>
      </c>
      <c r="C11" s="145" t="s">
        <v>1</v>
      </c>
      <c r="D11" s="30">
        <v>0.09</v>
      </c>
      <c r="E11" s="30">
        <v>6.9429999999999996</v>
      </c>
      <c r="F11" s="30">
        <v>14.917</v>
      </c>
      <c r="G11" s="30">
        <v>14.009</v>
      </c>
      <c r="H11" s="30">
        <v>0.20100000000000001</v>
      </c>
      <c r="I11" s="30">
        <v>0.03</v>
      </c>
      <c r="J11" s="31" t="s">
        <v>3</v>
      </c>
      <c r="K11" s="31" t="s">
        <v>3</v>
      </c>
      <c r="L11" s="30">
        <v>9.6000000000000002E-2</v>
      </c>
      <c r="M11" s="30">
        <v>0.06</v>
      </c>
      <c r="N11" s="30">
        <v>62.518000000000001</v>
      </c>
      <c r="O11" s="30">
        <v>0.10100000000000001</v>
      </c>
      <c r="P11" s="31" t="s">
        <v>3</v>
      </c>
      <c r="Q11" s="31" t="s">
        <v>3</v>
      </c>
      <c r="R11" s="31" t="s">
        <v>3</v>
      </c>
      <c r="S11" s="30">
        <v>98.965000000000003</v>
      </c>
      <c r="T11" s="46">
        <v>69.212094686968598</v>
      </c>
      <c r="U11" s="99">
        <v>85.796650145773057</v>
      </c>
      <c r="V11" s="88">
        <v>25.533418362247279</v>
      </c>
      <c r="W11" s="110">
        <v>11.108179982903573</v>
      </c>
      <c r="X11" s="102">
        <v>4.232741684999259</v>
      </c>
    </row>
    <row r="12" spans="1:24" ht="14.5" customHeight="1" x14ac:dyDescent="0.35">
      <c r="A12" s="46"/>
      <c r="B12" s="48" t="s">
        <v>1123</v>
      </c>
      <c r="C12" s="145" t="s">
        <v>1</v>
      </c>
      <c r="D12" s="31" t="s">
        <v>3</v>
      </c>
      <c r="E12" s="31" t="s">
        <v>3</v>
      </c>
      <c r="F12" s="31" t="s">
        <v>3</v>
      </c>
      <c r="G12" s="31" t="s">
        <v>3</v>
      </c>
      <c r="H12" s="31" t="s">
        <v>3</v>
      </c>
      <c r="I12" s="31" t="s">
        <v>3</v>
      </c>
      <c r="J12" s="31" t="s">
        <v>3</v>
      </c>
      <c r="K12" s="31" t="s">
        <v>3</v>
      </c>
      <c r="L12" s="31" t="s">
        <v>3</v>
      </c>
      <c r="M12" s="31" t="s">
        <v>3</v>
      </c>
      <c r="N12" s="31" t="s">
        <v>3</v>
      </c>
      <c r="O12" s="31" t="s">
        <v>3</v>
      </c>
      <c r="P12" s="31" t="s">
        <v>3</v>
      </c>
      <c r="Q12" s="31" t="s">
        <v>3</v>
      </c>
      <c r="R12" s="31" t="s">
        <v>3</v>
      </c>
      <c r="S12" s="31" t="s">
        <v>3</v>
      </c>
      <c r="T12" s="46" t="s">
        <v>3</v>
      </c>
      <c r="U12" s="49" t="s">
        <v>3</v>
      </c>
      <c r="V12" s="88" t="s">
        <v>3</v>
      </c>
      <c r="W12" s="110" t="s">
        <v>3</v>
      </c>
      <c r="X12" s="102" t="s">
        <v>3</v>
      </c>
    </row>
    <row r="13" spans="1:24" ht="14.5" customHeight="1" x14ac:dyDescent="0.35">
      <c r="A13" s="46"/>
      <c r="B13" s="48" t="s">
        <v>1124</v>
      </c>
      <c r="C13" s="145" t="s">
        <v>1</v>
      </c>
      <c r="D13" s="30">
        <v>9.6000000000000002E-2</v>
      </c>
      <c r="E13" s="30">
        <v>5.2279999999999998</v>
      </c>
      <c r="F13" s="30">
        <v>21.768000000000001</v>
      </c>
      <c r="G13" s="30">
        <v>12.446</v>
      </c>
      <c r="H13" s="30">
        <v>0.33200000000000002</v>
      </c>
      <c r="I13" s="30">
        <v>0.03</v>
      </c>
      <c r="J13" s="31" t="s">
        <v>3</v>
      </c>
      <c r="K13" s="31" t="s">
        <v>3</v>
      </c>
      <c r="L13" s="30">
        <v>2.4279999999999999</v>
      </c>
      <c r="M13" s="30">
        <v>0.06</v>
      </c>
      <c r="N13" s="30">
        <v>55.902999999999999</v>
      </c>
      <c r="O13" s="30">
        <v>7.4999999999999997E-2</v>
      </c>
      <c r="P13" s="31" t="s">
        <v>3</v>
      </c>
      <c r="Q13" s="31" t="s">
        <v>3</v>
      </c>
      <c r="R13" s="31" t="s">
        <v>3</v>
      </c>
      <c r="S13" s="30">
        <v>98.366</v>
      </c>
      <c r="T13" s="46">
        <v>59.440322533905061</v>
      </c>
      <c r="U13" s="99">
        <v>87.765093665852547</v>
      </c>
      <c r="V13" s="88">
        <v>30.455590005583325</v>
      </c>
      <c r="W13" s="110">
        <v>15.13842716758462</v>
      </c>
      <c r="X13" s="102">
        <v>7.3674442886632097</v>
      </c>
    </row>
    <row r="14" spans="1:24" ht="14.5" customHeight="1" x14ac:dyDescent="0.35">
      <c r="A14" s="46"/>
      <c r="B14" s="48" t="s">
        <v>1125</v>
      </c>
      <c r="C14" s="145" t="s">
        <v>1</v>
      </c>
      <c r="D14" s="30">
        <v>9.7000000000000003E-2</v>
      </c>
      <c r="E14" s="30">
        <v>6.4690000000000003</v>
      </c>
      <c r="F14" s="30">
        <v>13.558999999999999</v>
      </c>
      <c r="G14" s="30">
        <v>13.597</v>
      </c>
      <c r="H14" s="30">
        <v>0.05</v>
      </c>
      <c r="I14" s="30">
        <v>0.10199999999999999</v>
      </c>
      <c r="J14" s="30">
        <v>0.04</v>
      </c>
      <c r="K14" s="31" t="s">
        <v>3</v>
      </c>
      <c r="L14" s="30">
        <v>0.03</v>
      </c>
      <c r="M14" s="31" t="s">
        <v>3</v>
      </c>
      <c r="N14" s="30">
        <v>63.043999999999997</v>
      </c>
      <c r="O14" s="30">
        <v>0.13400000000000001</v>
      </c>
      <c r="P14" s="31" t="s">
        <v>3</v>
      </c>
      <c r="Q14" s="31" t="s">
        <v>3</v>
      </c>
      <c r="R14" s="31" t="s">
        <v>3</v>
      </c>
      <c r="S14" s="30">
        <v>97.122</v>
      </c>
      <c r="T14" s="46">
        <v>69.043702732977195</v>
      </c>
      <c r="U14" s="99">
        <v>86.733439977319961</v>
      </c>
      <c r="V14" s="88">
        <v>19.854711817531491</v>
      </c>
      <c r="W14" s="110">
        <v>10.866899624660904</v>
      </c>
      <c r="X14" s="102">
        <v>2.991731147114336</v>
      </c>
    </row>
    <row r="15" spans="1:24" ht="14.5" customHeight="1" x14ac:dyDescent="0.35">
      <c r="A15" s="46"/>
      <c r="B15" s="48" t="s">
        <v>1126</v>
      </c>
      <c r="C15" s="145" t="s">
        <v>1</v>
      </c>
      <c r="D15" s="30">
        <v>0.20499999999999999</v>
      </c>
      <c r="E15" s="30">
        <v>14.471</v>
      </c>
      <c r="F15" s="30">
        <v>12.507</v>
      </c>
      <c r="G15" s="30">
        <v>16.213999999999999</v>
      </c>
      <c r="H15" s="30">
        <v>0.17100000000000001</v>
      </c>
      <c r="I15" s="30">
        <v>0.03</v>
      </c>
      <c r="J15" s="31" t="s">
        <v>3</v>
      </c>
      <c r="K15" s="31" t="s">
        <v>3</v>
      </c>
      <c r="L15" s="30">
        <v>0.03</v>
      </c>
      <c r="M15" s="30">
        <v>0.06</v>
      </c>
      <c r="N15" s="30">
        <v>55.755000000000003</v>
      </c>
      <c r="O15" s="30">
        <v>5.1999999999999998E-2</v>
      </c>
      <c r="P15" s="31" t="s">
        <v>3</v>
      </c>
      <c r="Q15" s="31" t="s">
        <v>3</v>
      </c>
      <c r="R15" s="31" t="s">
        <v>3</v>
      </c>
      <c r="S15" s="30">
        <v>99.495000000000005</v>
      </c>
      <c r="T15" s="46">
        <v>75.597614220215775</v>
      </c>
      <c r="U15" s="99">
        <v>72.103513183148763</v>
      </c>
      <c r="V15" s="88">
        <v>25.406868229043877</v>
      </c>
      <c r="W15" s="110">
        <v>9.3293629905934807</v>
      </c>
      <c r="X15" s="102">
        <v>3.5313080085534629</v>
      </c>
    </row>
    <row r="16" spans="1:24" ht="14.5" customHeight="1" x14ac:dyDescent="0.35">
      <c r="A16" s="50"/>
      <c r="B16" s="79" t="s">
        <v>1127</v>
      </c>
      <c r="C16" s="146" t="s">
        <v>1</v>
      </c>
      <c r="D16" s="11" t="s">
        <v>3</v>
      </c>
      <c r="E16" s="11" t="s">
        <v>3</v>
      </c>
      <c r="F16" s="11" t="s">
        <v>3</v>
      </c>
      <c r="G16" s="11" t="s">
        <v>3</v>
      </c>
      <c r="H16" s="11" t="s">
        <v>3</v>
      </c>
      <c r="I16" s="11" t="s">
        <v>3</v>
      </c>
      <c r="J16" s="11" t="s">
        <v>3</v>
      </c>
      <c r="K16" s="11" t="s">
        <v>3</v>
      </c>
      <c r="L16" s="11" t="s">
        <v>3</v>
      </c>
      <c r="M16" s="11" t="s">
        <v>3</v>
      </c>
      <c r="N16" s="11" t="s">
        <v>3</v>
      </c>
      <c r="O16" s="11" t="s">
        <v>3</v>
      </c>
      <c r="P16" s="11" t="s">
        <v>3</v>
      </c>
      <c r="Q16" s="11" t="s">
        <v>3</v>
      </c>
      <c r="R16" s="11" t="s">
        <v>3</v>
      </c>
      <c r="S16" s="11" t="s">
        <v>3</v>
      </c>
      <c r="T16" s="50" t="s">
        <v>3</v>
      </c>
      <c r="U16" s="85" t="s">
        <v>3</v>
      </c>
      <c r="V16" s="42" t="s">
        <v>3</v>
      </c>
      <c r="W16" s="114" t="s">
        <v>3</v>
      </c>
      <c r="X16" s="108" t="s">
        <v>3</v>
      </c>
    </row>
    <row r="17" spans="1:24" ht="14.5" customHeight="1" x14ac:dyDescent="0.35">
      <c r="A17" s="23" t="s">
        <v>84</v>
      </c>
      <c r="B17" s="78" t="s">
        <v>1128</v>
      </c>
      <c r="C17" s="144" t="s">
        <v>9</v>
      </c>
      <c r="D17" s="21">
        <v>0.19700000000000001</v>
      </c>
      <c r="E17" s="21">
        <v>4.1150000000000002</v>
      </c>
      <c r="F17" s="21">
        <v>16.678000000000001</v>
      </c>
      <c r="G17" s="21">
        <v>12.835000000000001</v>
      </c>
      <c r="H17" s="21">
        <v>0.27800000000000002</v>
      </c>
      <c r="I17" s="21">
        <v>0</v>
      </c>
      <c r="J17" s="21">
        <v>8.0000000000000002E-3</v>
      </c>
      <c r="K17" s="21">
        <v>8.3000000000000004E-2</v>
      </c>
      <c r="L17" s="21">
        <v>0.158</v>
      </c>
      <c r="M17" s="21">
        <v>9.6000000000000002E-2</v>
      </c>
      <c r="N17" s="21">
        <v>65.715000000000003</v>
      </c>
      <c r="O17" s="21">
        <v>4.2999999999999997E-2</v>
      </c>
      <c r="P17" s="21">
        <v>0.216</v>
      </c>
      <c r="Q17" s="21">
        <v>0</v>
      </c>
      <c r="R17" s="20" t="s">
        <v>3</v>
      </c>
      <c r="S17" s="21">
        <v>100.422</v>
      </c>
      <c r="T17" s="43">
        <v>63.894302175568974</v>
      </c>
      <c r="U17" s="105">
        <v>91.462571152676361</v>
      </c>
      <c r="V17" s="92">
        <v>22.48189651993977</v>
      </c>
      <c r="W17" s="115">
        <v>12.928469298404446</v>
      </c>
      <c r="X17" s="106">
        <v>4.1668534686831409</v>
      </c>
    </row>
    <row r="18" spans="1:24" ht="14.5" customHeight="1" x14ac:dyDescent="0.35">
      <c r="A18" s="46"/>
      <c r="B18" s="48" t="s">
        <v>1129</v>
      </c>
      <c r="C18" s="145" t="s">
        <v>9</v>
      </c>
      <c r="D18" s="30">
        <v>0.16700000000000001</v>
      </c>
      <c r="E18" s="30">
        <v>4.99</v>
      </c>
      <c r="F18" s="30">
        <v>15.24</v>
      </c>
      <c r="G18" s="30">
        <v>13.455</v>
      </c>
      <c r="H18" s="30">
        <v>0.25800000000000001</v>
      </c>
      <c r="I18" s="30">
        <v>0</v>
      </c>
      <c r="J18" s="30">
        <v>1.0999999999999999E-2</v>
      </c>
      <c r="K18" s="30">
        <v>0</v>
      </c>
      <c r="L18" s="30">
        <v>3.2000000000000001E-2</v>
      </c>
      <c r="M18" s="30">
        <v>9.6000000000000002E-2</v>
      </c>
      <c r="N18" s="30">
        <v>66.11</v>
      </c>
      <c r="O18" s="30">
        <v>0.04</v>
      </c>
      <c r="P18" s="30">
        <v>0.245</v>
      </c>
      <c r="Q18" s="30">
        <v>6.0000000000000001E-3</v>
      </c>
      <c r="R18" s="31" t="s">
        <v>3</v>
      </c>
      <c r="S18" s="30">
        <v>101.01</v>
      </c>
      <c r="T18" s="46">
        <v>66.114713702254761</v>
      </c>
      <c r="U18" s="99">
        <v>89.886400700939063</v>
      </c>
      <c r="V18" s="88">
        <v>19.341638320164929</v>
      </c>
      <c r="W18" s="110">
        <v>12.292334320006864</v>
      </c>
      <c r="X18" s="102">
        <v>3.2757408701763713</v>
      </c>
    </row>
    <row r="19" spans="1:24" ht="14.5" customHeight="1" x14ac:dyDescent="0.35">
      <c r="A19" s="46"/>
      <c r="B19" s="48" t="s">
        <v>1130</v>
      </c>
      <c r="C19" s="145" t="s">
        <v>9</v>
      </c>
      <c r="D19" s="30">
        <v>0.17499999999999999</v>
      </c>
      <c r="E19" s="30">
        <v>5.0670000000000002</v>
      </c>
      <c r="F19" s="30">
        <v>15.29</v>
      </c>
      <c r="G19" s="30">
        <v>13.567</v>
      </c>
      <c r="H19" s="30">
        <v>0.26900000000000002</v>
      </c>
      <c r="I19" s="30">
        <v>0</v>
      </c>
      <c r="J19" s="30">
        <v>2.1000000000000001E-2</v>
      </c>
      <c r="K19" s="30">
        <v>0.02</v>
      </c>
      <c r="L19" s="30">
        <v>2.4E-2</v>
      </c>
      <c r="M19" s="30">
        <v>8.8999999999999996E-2</v>
      </c>
      <c r="N19" s="30">
        <v>65.87</v>
      </c>
      <c r="O19" s="30">
        <v>4.5999999999999999E-2</v>
      </c>
      <c r="P19" s="30">
        <v>0.251</v>
      </c>
      <c r="Q19" s="30">
        <v>4.0000000000000001E-3</v>
      </c>
      <c r="R19" s="31" t="s">
        <v>3</v>
      </c>
      <c r="S19" s="30">
        <v>100.693</v>
      </c>
      <c r="T19" s="46">
        <v>66.780004767638573</v>
      </c>
      <c r="U19" s="99">
        <v>89.712824798011667</v>
      </c>
      <c r="V19" s="88">
        <v>21.319505043464801</v>
      </c>
      <c r="W19" s="110">
        <v>12.030247678854233</v>
      </c>
      <c r="X19" s="102">
        <v>3.6225627544892918</v>
      </c>
    </row>
    <row r="20" spans="1:24" ht="14.5" customHeight="1" x14ac:dyDescent="0.35">
      <c r="A20" s="46"/>
      <c r="B20" s="48" t="s">
        <v>1131</v>
      </c>
      <c r="C20" s="145" t="s">
        <v>1</v>
      </c>
      <c r="D20" s="30">
        <v>0.12</v>
      </c>
      <c r="E20" s="30">
        <v>5.7430000000000003</v>
      </c>
      <c r="F20" s="30">
        <v>16.23</v>
      </c>
      <c r="G20" s="30">
        <v>11.598000000000001</v>
      </c>
      <c r="H20" s="30">
        <v>0.3</v>
      </c>
      <c r="I20" s="30">
        <v>3.0000000000000001E-3</v>
      </c>
      <c r="J20" s="30">
        <v>1.7000000000000001E-2</v>
      </c>
      <c r="K20" s="30">
        <v>5.0000000000000001E-3</v>
      </c>
      <c r="L20" s="30">
        <v>4.2000000000000003E-2</v>
      </c>
      <c r="M20" s="30">
        <v>5.7000000000000002E-2</v>
      </c>
      <c r="N20" s="30">
        <v>65.765000000000001</v>
      </c>
      <c r="O20" s="30">
        <v>8.3000000000000004E-2</v>
      </c>
      <c r="P20" s="30">
        <v>0.309</v>
      </c>
      <c r="Q20" s="30">
        <v>3.0000000000000001E-3</v>
      </c>
      <c r="R20" s="31" t="s">
        <v>3</v>
      </c>
      <c r="S20" s="30">
        <v>100.27500000000001</v>
      </c>
      <c r="T20" s="46">
        <v>58.145503363169254</v>
      </c>
      <c r="U20" s="99">
        <v>88.481995018947956</v>
      </c>
      <c r="V20" s="88">
        <v>8.3086859131479383</v>
      </c>
      <c r="W20" s="110">
        <v>14.881500276296089</v>
      </c>
      <c r="X20" s="102">
        <v>1.4985877429521555</v>
      </c>
    </row>
    <row r="21" spans="1:24" ht="14.5" customHeight="1" x14ac:dyDescent="0.35">
      <c r="A21" s="46"/>
      <c r="B21" s="48" t="s">
        <v>1132</v>
      </c>
      <c r="C21" s="145" t="s">
        <v>1</v>
      </c>
      <c r="D21" s="30">
        <v>0.1195</v>
      </c>
      <c r="E21" s="30">
        <v>5.7275</v>
      </c>
      <c r="F21" s="30">
        <v>17.2775</v>
      </c>
      <c r="G21" s="30">
        <v>10.9575</v>
      </c>
      <c r="H21" s="30">
        <v>0.28050000000000003</v>
      </c>
      <c r="I21" s="30">
        <v>0</v>
      </c>
      <c r="J21" s="30">
        <v>0.02</v>
      </c>
      <c r="K21" s="30">
        <v>2.5000000000000001E-3</v>
      </c>
      <c r="L21" s="30">
        <v>5.1999999999999998E-2</v>
      </c>
      <c r="M21" s="30">
        <v>7.1999999999999995E-2</v>
      </c>
      <c r="N21" s="30">
        <v>65.167500000000004</v>
      </c>
      <c r="O21" s="30">
        <v>8.1500000000000003E-2</v>
      </c>
      <c r="P21" s="30">
        <v>0.31</v>
      </c>
      <c r="Q21" s="30">
        <v>6.4999999999999997E-3</v>
      </c>
      <c r="R21" s="31" t="s">
        <v>3</v>
      </c>
      <c r="S21" s="30">
        <v>100.0745</v>
      </c>
      <c r="T21" s="46">
        <v>55.249522309887048</v>
      </c>
      <c r="U21" s="99">
        <v>88.416360451598706</v>
      </c>
      <c r="V21" s="88">
        <v>8.4333449855856504</v>
      </c>
      <c r="W21" s="110">
        <v>15.82042882011544</v>
      </c>
      <c r="X21" s="102">
        <v>1.6192432022057122</v>
      </c>
    </row>
    <row r="22" spans="1:24" ht="14.5" customHeight="1" x14ac:dyDescent="0.35">
      <c r="A22" s="46"/>
      <c r="B22" s="48" t="s">
        <v>1133</v>
      </c>
      <c r="C22" s="145" t="s">
        <v>1</v>
      </c>
      <c r="D22" s="30">
        <v>0.19</v>
      </c>
      <c r="E22" s="30">
        <v>4.8849999999999998</v>
      </c>
      <c r="F22" s="30">
        <v>15.38</v>
      </c>
      <c r="G22" s="30">
        <v>13.395</v>
      </c>
      <c r="H22" s="30">
        <v>0.27</v>
      </c>
      <c r="I22" s="30">
        <v>0</v>
      </c>
      <c r="J22" s="30">
        <v>0.01</v>
      </c>
      <c r="K22" s="30">
        <v>3.0000000000000001E-3</v>
      </c>
      <c r="L22" s="30">
        <v>8.8999999999999996E-2</v>
      </c>
      <c r="M22" s="30">
        <v>9.6000000000000002E-2</v>
      </c>
      <c r="N22" s="30">
        <v>66.05</v>
      </c>
      <c r="O22" s="30">
        <v>4.2000000000000003E-2</v>
      </c>
      <c r="P22" s="30">
        <v>0.2</v>
      </c>
      <c r="Q22" s="30">
        <v>3.0000000000000001E-3</v>
      </c>
      <c r="R22" s="31" t="s">
        <v>3</v>
      </c>
      <c r="S22" s="30">
        <v>100.613</v>
      </c>
      <c r="T22" s="46">
        <v>65.802147626134229</v>
      </c>
      <c r="U22" s="99">
        <v>90.069978904386488</v>
      </c>
      <c r="V22" s="88">
        <v>19.316863803847095</v>
      </c>
      <c r="W22" s="110">
        <v>12.409066346968316</v>
      </c>
      <c r="X22" s="102">
        <v>3.3015985686141098</v>
      </c>
    </row>
    <row r="23" spans="1:24" ht="14.5" customHeight="1" x14ac:dyDescent="0.35">
      <c r="A23" s="46"/>
      <c r="B23" s="48" t="s">
        <v>1134</v>
      </c>
      <c r="C23" s="145" t="s">
        <v>1</v>
      </c>
      <c r="D23" s="30">
        <v>9.8000000000000004E-2</v>
      </c>
      <c r="E23" s="30">
        <v>7.2450000000000001</v>
      </c>
      <c r="F23" s="30">
        <v>15.01</v>
      </c>
      <c r="G23" s="30">
        <v>13.725</v>
      </c>
      <c r="H23" s="30">
        <v>0.255</v>
      </c>
      <c r="I23" s="30">
        <v>0</v>
      </c>
      <c r="J23" s="30">
        <v>1.4E-2</v>
      </c>
      <c r="K23" s="30">
        <v>2E-3</v>
      </c>
      <c r="L23" s="30">
        <v>0.10100000000000001</v>
      </c>
      <c r="M23" s="30">
        <v>0.10100000000000001</v>
      </c>
      <c r="N23" s="30">
        <v>63.902999999999999</v>
      </c>
      <c r="O23" s="30">
        <v>0.05</v>
      </c>
      <c r="P23" s="30">
        <v>0.255</v>
      </c>
      <c r="Q23" s="30">
        <v>6.0000000000000001E-3</v>
      </c>
      <c r="R23" s="31" t="s">
        <v>3</v>
      </c>
      <c r="S23" s="30">
        <v>100.765</v>
      </c>
      <c r="T23" s="46">
        <v>66.738463648237101</v>
      </c>
      <c r="U23" s="99">
        <v>85.54294866863836</v>
      </c>
      <c r="V23" s="88">
        <v>18.766458912904184</v>
      </c>
      <c r="W23" s="110">
        <v>12.193154517173081</v>
      </c>
      <c r="X23" s="102">
        <v>3.1303603850655537</v>
      </c>
    </row>
    <row r="24" spans="1:24" ht="14.5" customHeight="1" x14ac:dyDescent="0.35">
      <c r="A24" s="46"/>
      <c r="B24" s="48" t="s">
        <v>1135</v>
      </c>
      <c r="C24" s="145" t="s">
        <v>1</v>
      </c>
      <c r="D24" s="30">
        <v>0.107</v>
      </c>
      <c r="E24" s="30">
        <v>7.0380000000000003</v>
      </c>
      <c r="F24" s="30">
        <v>15.3</v>
      </c>
      <c r="G24" s="30">
        <v>13.494999999999999</v>
      </c>
      <c r="H24" s="30">
        <v>0.26100000000000001</v>
      </c>
      <c r="I24" s="30">
        <v>3.0000000000000001E-3</v>
      </c>
      <c r="J24" s="30">
        <v>1.2999999999999999E-2</v>
      </c>
      <c r="K24" s="30">
        <v>3.0000000000000001E-3</v>
      </c>
      <c r="L24" s="30">
        <v>0.1</v>
      </c>
      <c r="M24" s="30">
        <v>9.6000000000000002E-2</v>
      </c>
      <c r="N24" s="30">
        <v>64.165000000000006</v>
      </c>
      <c r="O24" s="30">
        <v>5.0999999999999997E-2</v>
      </c>
      <c r="P24" s="30">
        <v>0.26800000000000002</v>
      </c>
      <c r="Q24" s="30">
        <v>3.0000000000000001E-3</v>
      </c>
      <c r="R24" s="31" t="s">
        <v>3</v>
      </c>
      <c r="S24" s="30">
        <v>100.90300000000001</v>
      </c>
      <c r="T24" s="46">
        <v>65.707711413675511</v>
      </c>
      <c r="U24" s="99">
        <v>85.947247410632457</v>
      </c>
      <c r="V24" s="88">
        <v>17.946103263505865</v>
      </c>
      <c r="W24" s="110">
        <v>12.554246200683604</v>
      </c>
      <c r="X24" s="102">
        <v>3.0513561971803123</v>
      </c>
    </row>
    <row r="25" spans="1:24" ht="14.5" customHeight="1" x14ac:dyDescent="0.35">
      <c r="A25" s="46"/>
      <c r="B25" s="48" t="s">
        <v>1136</v>
      </c>
      <c r="C25" s="145" t="s">
        <v>1</v>
      </c>
      <c r="D25" s="30">
        <v>0.107</v>
      </c>
      <c r="E25" s="30">
        <v>7.0380000000000003</v>
      </c>
      <c r="F25" s="30">
        <v>15.3</v>
      </c>
      <c r="G25" s="30">
        <v>13.494999999999999</v>
      </c>
      <c r="H25" s="30">
        <v>0.26100000000000001</v>
      </c>
      <c r="I25" s="30">
        <v>3.0000000000000001E-3</v>
      </c>
      <c r="J25" s="30">
        <v>1.4E-2</v>
      </c>
      <c r="K25" s="30">
        <v>0</v>
      </c>
      <c r="L25" s="30">
        <v>0.10199999999999999</v>
      </c>
      <c r="M25" s="30">
        <v>9.6000000000000002E-2</v>
      </c>
      <c r="N25" s="30">
        <v>64.165000000000006</v>
      </c>
      <c r="O25" s="30">
        <v>7.0999999999999994E-2</v>
      </c>
      <c r="P25" s="30">
        <v>0.26600000000000001</v>
      </c>
      <c r="Q25" s="30">
        <v>0</v>
      </c>
      <c r="R25" s="31" t="s">
        <v>3</v>
      </c>
      <c r="S25" s="30">
        <v>100.91800000000001</v>
      </c>
      <c r="T25" s="46">
        <v>65.795141194397956</v>
      </c>
      <c r="U25" s="99">
        <v>85.947247410632471</v>
      </c>
      <c r="V25" s="88">
        <v>18.264060201931478</v>
      </c>
      <c r="W25" s="110">
        <v>12.505598789104486</v>
      </c>
      <c r="X25" s="102">
        <v>3.1054180656681871</v>
      </c>
    </row>
    <row r="26" spans="1:24" ht="14.5" customHeight="1" x14ac:dyDescent="0.35">
      <c r="A26" s="46"/>
      <c r="B26" s="48" t="s">
        <v>1137</v>
      </c>
      <c r="C26" s="145" t="s">
        <v>1</v>
      </c>
      <c r="D26" s="30">
        <v>9.2999999999999999E-2</v>
      </c>
      <c r="E26" s="30">
        <v>7.2</v>
      </c>
      <c r="F26" s="30">
        <v>14.87</v>
      </c>
      <c r="G26" s="30">
        <v>13.82</v>
      </c>
      <c r="H26" s="30">
        <v>0.247</v>
      </c>
      <c r="I26" s="30">
        <v>5.0000000000000001E-3</v>
      </c>
      <c r="J26" s="30">
        <v>3.7999999999999999E-2</v>
      </c>
      <c r="K26" s="30">
        <v>3.0000000000000001E-3</v>
      </c>
      <c r="L26" s="30">
        <v>0.221</v>
      </c>
      <c r="M26" s="30">
        <v>0.10299999999999999</v>
      </c>
      <c r="N26" s="30">
        <v>63.73</v>
      </c>
      <c r="O26" s="30">
        <v>4.5999999999999999E-2</v>
      </c>
      <c r="P26" s="30">
        <v>0.24099999999999999</v>
      </c>
      <c r="Q26" s="30">
        <v>4.0000000000000001E-3</v>
      </c>
      <c r="R26" s="31" t="s">
        <v>3</v>
      </c>
      <c r="S26" s="30">
        <v>100.621</v>
      </c>
      <c r="T26" s="46">
        <v>67.246495388040614</v>
      </c>
      <c r="U26" s="99">
        <v>85.586421714257114</v>
      </c>
      <c r="V26" s="88">
        <v>19.309423434492345</v>
      </c>
      <c r="W26" s="110">
        <v>11.998688735290987</v>
      </c>
      <c r="X26" s="102">
        <v>3.1908882084711245</v>
      </c>
    </row>
    <row r="27" spans="1:24" ht="14.5" customHeight="1" x14ac:dyDescent="0.35">
      <c r="A27" s="46"/>
      <c r="B27" s="48" t="s">
        <v>1138</v>
      </c>
      <c r="C27" s="145" t="s">
        <v>1</v>
      </c>
      <c r="D27" s="30">
        <v>9.9000000000000005E-2</v>
      </c>
      <c r="E27" s="30">
        <v>7.1550000000000002</v>
      </c>
      <c r="F27" s="30">
        <v>14.975</v>
      </c>
      <c r="G27" s="30">
        <v>12.583</v>
      </c>
      <c r="H27" s="30">
        <v>0.245</v>
      </c>
      <c r="I27" s="30">
        <v>0</v>
      </c>
      <c r="J27" s="30">
        <v>8.9999999999999993E-3</v>
      </c>
      <c r="K27" s="30">
        <v>7.0000000000000001E-3</v>
      </c>
      <c r="L27" s="30">
        <v>0.112</v>
      </c>
      <c r="M27" s="30">
        <v>9.0999999999999998E-2</v>
      </c>
      <c r="N27" s="30">
        <v>64.459000000000003</v>
      </c>
      <c r="O27" s="30">
        <v>0.05</v>
      </c>
      <c r="P27" s="30">
        <v>0.248</v>
      </c>
      <c r="Q27" s="30">
        <v>1E-3</v>
      </c>
      <c r="R27" s="31" t="s">
        <v>3</v>
      </c>
      <c r="S27" s="30">
        <v>100.03400000000001</v>
      </c>
      <c r="T27" s="46">
        <v>62.094657005997071</v>
      </c>
      <c r="U27" s="99">
        <v>85.802710287851966</v>
      </c>
      <c r="V27" s="88">
        <v>8.5673751966683067</v>
      </c>
      <c r="W27" s="110">
        <v>13.692035564298921</v>
      </c>
      <c r="X27" s="102">
        <v>1.425758377394609</v>
      </c>
    </row>
    <row r="28" spans="1:24" ht="14.5" customHeight="1" x14ac:dyDescent="0.35">
      <c r="A28" s="46"/>
      <c r="B28" s="48" t="s">
        <v>1139</v>
      </c>
      <c r="C28" s="145" t="s">
        <v>1</v>
      </c>
      <c r="D28" s="30">
        <v>0.106</v>
      </c>
      <c r="E28" s="30">
        <v>6.2279999999999998</v>
      </c>
      <c r="F28" s="30">
        <v>16.125</v>
      </c>
      <c r="G28" s="30">
        <v>12.747999999999999</v>
      </c>
      <c r="H28" s="30">
        <v>0.29099999999999998</v>
      </c>
      <c r="I28" s="30">
        <v>5.0000000000000001E-3</v>
      </c>
      <c r="J28" s="30">
        <v>2.9000000000000001E-2</v>
      </c>
      <c r="K28" s="30">
        <v>0</v>
      </c>
      <c r="L28" s="30">
        <v>9.8000000000000004E-2</v>
      </c>
      <c r="M28" s="30">
        <v>8.5999999999999993E-2</v>
      </c>
      <c r="N28" s="30">
        <v>64.808000000000007</v>
      </c>
      <c r="O28" s="30">
        <v>6.2E-2</v>
      </c>
      <c r="P28" s="30">
        <v>0.26400000000000001</v>
      </c>
      <c r="Q28" s="30">
        <v>3.0000000000000001E-3</v>
      </c>
      <c r="R28" s="31" t="s">
        <v>3</v>
      </c>
      <c r="S28" s="30">
        <v>100.85299999999999</v>
      </c>
      <c r="T28" s="46">
        <v>62.838882339005487</v>
      </c>
      <c r="U28" s="99">
        <v>87.469838379286955</v>
      </c>
      <c r="V28" s="88">
        <v>16.662537923625585</v>
      </c>
      <c r="W28" s="110">
        <v>13.438165759815375</v>
      </c>
      <c r="X28" s="102">
        <v>2.9858788911171747</v>
      </c>
    </row>
    <row r="29" spans="1:24" ht="14.5" customHeight="1" x14ac:dyDescent="0.35">
      <c r="A29" s="46"/>
      <c r="B29" s="48" t="s">
        <v>1140</v>
      </c>
      <c r="C29" s="145" t="s">
        <v>1</v>
      </c>
      <c r="D29" s="30">
        <v>9.8000000000000004E-2</v>
      </c>
      <c r="E29" s="30">
        <v>7.1580000000000004</v>
      </c>
      <c r="F29" s="30">
        <v>15.02</v>
      </c>
      <c r="G29" s="30">
        <v>13.792999999999999</v>
      </c>
      <c r="H29" s="30">
        <v>0.25</v>
      </c>
      <c r="I29" s="30">
        <v>0</v>
      </c>
      <c r="J29" s="30">
        <v>1.2999999999999999E-2</v>
      </c>
      <c r="K29" s="30">
        <v>0</v>
      </c>
      <c r="L29" s="30">
        <v>0.104</v>
      </c>
      <c r="M29" s="30">
        <v>9.4E-2</v>
      </c>
      <c r="N29" s="30">
        <v>63.988</v>
      </c>
      <c r="O29" s="30">
        <v>4.8000000000000001E-2</v>
      </c>
      <c r="P29" s="30">
        <v>0.25600000000000001</v>
      </c>
      <c r="Q29" s="30">
        <v>5.0000000000000001E-3</v>
      </c>
      <c r="R29" s="31" t="s">
        <v>3</v>
      </c>
      <c r="S29" s="30">
        <v>100.827</v>
      </c>
      <c r="T29" s="46">
        <v>66.972777074004938</v>
      </c>
      <c r="U29" s="99">
        <v>85.708003516547564</v>
      </c>
      <c r="V29" s="88">
        <v>19.27646400761536</v>
      </c>
      <c r="W29" s="110">
        <v>12.124675106056172</v>
      </c>
      <c r="X29" s="102">
        <v>3.2175745546397749</v>
      </c>
    </row>
    <row r="30" spans="1:24" ht="14.5" customHeight="1" x14ac:dyDescent="0.35">
      <c r="A30" s="46"/>
      <c r="B30" s="48" t="s">
        <v>1141</v>
      </c>
      <c r="C30" s="145" t="s">
        <v>1</v>
      </c>
      <c r="D30" s="30">
        <v>0.10100000000000001</v>
      </c>
      <c r="E30" s="30">
        <v>7.1180000000000003</v>
      </c>
      <c r="F30" s="30">
        <v>15.22</v>
      </c>
      <c r="G30" s="30">
        <v>13.778</v>
      </c>
      <c r="H30" s="30">
        <v>0.26200000000000001</v>
      </c>
      <c r="I30" s="30">
        <v>4.0000000000000001E-3</v>
      </c>
      <c r="J30" s="30">
        <v>1.0999999999999999E-2</v>
      </c>
      <c r="K30" s="30">
        <v>0</v>
      </c>
      <c r="L30" s="30">
        <v>0.105</v>
      </c>
      <c r="M30" s="30">
        <v>0.104</v>
      </c>
      <c r="N30" s="30">
        <v>63.98</v>
      </c>
      <c r="O30" s="30">
        <v>5.5E-2</v>
      </c>
      <c r="P30" s="30">
        <v>0.26600000000000001</v>
      </c>
      <c r="Q30" s="30">
        <v>0</v>
      </c>
      <c r="R30" s="31" t="s">
        <v>3</v>
      </c>
      <c r="S30" s="30">
        <v>101.004</v>
      </c>
      <c r="T30" s="46">
        <v>66.886956098618398</v>
      </c>
      <c r="U30" s="99">
        <v>85.774984166389316</v>
      </c>
      <c r="V30" s="88">
        <v>20.114708539190506</v>
      </c>
      <c r="W30" s="110">
        <v>12.158541360335207</v>
      </c>
      <c r="X30" s="102">
        <v>3.4021989862594872</v>
      </c>
    </row>
    <row r="31" spans="1:24" ht="14.5" customHeight="1" x14ac:dyDescent="0.35">
      <c r="A31" s="46"/>
      <c r="B31" s="48" t="s">
        <v>1142</v>
      </c>
      <c r="C31" s="145" t="s">
        <v>1</v>
      </c>
      <c r="D31" s="30">
        <v>0.1</v>
      </c>
      <c r="E31" s="30">
        <v>7.2830000000000004</v>
      </c>
      <c r="F31" s="30">
        <v>15.243</v>
      </c>
      <c r="G31" s="30">
        <v>13.91</v>
      </c>
      <c r="H31" s="30">
        <v>0.25800000000000001</v>
      </c>
      <c r="I31" s="30">
        <v>0</v>
      </c>
      <c r="J31" s="30">
        <v>8.9999999999999993E-3</v>
      </c>
      <c r="K31" s="30">
        <v>0</v>
      </c>
      <c r="L31" s="30">
        <v>0.17599999999999999</v>
      </c>
      <c r="M31" s="30">
        <v>0.1</v>
      </c>
      <c r="N31" s="30">
        <v>63.32</v>
      </c>
      <c r="O31" s="30">
        <v>7.1999999999999995E-2</v>
      </c>
      <c r="P31" s="30">
        <v>0.26200000000000001</v>
      </c>
      <c r="Q31" s="30">
        <v>5.0000000000000001E-3</v>
      </c>
      <c r="R31" s="31" t="s">
        <v>3</v>
      </c>
      <c r="S31" s="30">
        <v>100.738</v>
      </c>
      <c r="T31" s="46">
        <v>67.47978790248483</v>
      </c>
      <c r="U31" s="99">
        <v>85.363996430544077</v>
      </c>
      <c r="V31" s="88">
        <v>21.607599304393794</v>
      </c>
      <c r="W31" s="110">
        <v>11.949353638031253</v>
      </c>
      <c r="X31" s="102">
        <v>3.6602292020558669</v>
      </c>
    </row>
    <row r="32" spans="1:24" ht="14.5" customHeight="1" x14ac:dyDescent="0.35">
      <c r="A32" s="46"/>
      <c r="B32" s="48" t="s">
        <v>1143</v>
      </c>
      <c r="C32" s="145" t="s">
        <v>1</v>
      </c>
      <c r="D32" s="30">
        <v>9.9000000000000005E-2</v>
      </c>
      <c r="E32" s="30">
        <v>6.9180000000000001</v>
      </c>
      <c r="F32" s="30">
        <v>15.253</v>
      </c>
      <c r="G32" s="30">
        <v>13.513</v>
      </c>
      <c r="H32" s="30">
        <v>0.25900000000000001</v>
      </c>
      <c r="I32" s="30">
        <v>0</v>
      </c>
      <c r="J32" s="30">
        <v>1.0999999999999999E-2</v>
      </c>
      <c r="K32" s="30">
        <v>0</v>
      </c>
      <c r="L32" s="30">
        <v>0.11799999999999999</v>
      </c>
      <c r="M32" s="30">
        <v>9.5000000000000001E-2</v>
      </c>
      <c r="N32" s="30">
        <v>63.908000000000001</v>
      </c>
      <c r="O32" s="30">
        <v>6.3E-2</v>
      </c>
      <c r="P32" s="30">
        <v>0.246</v>
      </c>
      <c r="Q32" s="30">
        <v>0</v>
      </c>
      <c r="R32" s="31" t="s">
        <v>3</v>
      </c>
      <c r="S32" s="30">
        <v>100.483</v>
      </c>
      <c r="T32" s="46">
        <v>66.076831650503379</v>
      </c>
      <c r="U32" s="99">
        <v>86.105729610702554</v>
      </c>
      <c r="V32" s="88">
        <v>18.926051050750544</v>
      </c>
      <c r="W32" s="110">
        <v>12.366209433229018</v>
      </c>
      <c r="X32" s="102">
        <v>3.2080903568525909</v>
      </c>
    </row>
    <row r="33" spans="1:24" ht="14.5" customHeight="1" x14ac:dyDescent="0.35">
      <c r="A33" s="46"/>
      <c r="B33" s="48" t="s">
        <v>1144</v>
      </c>
      <c r="C33" s="145" t="s">
        <v>1</v>
      </c>
      <c r="D33" s="30">
        <v>9.1999999999999998E-2</v>
      </c>
      <c r="E33" s="30">
        <v>6.7949999999999999</v>
      </c>
      <c r="F33" s="30">
        <v>15.488</v>
      </c>
      <c r="G33" s="30">
        <v>13.26</v>
      </c>
      <c r="H33" s="30">
        <v>0.247</v>
      </c>
      <c r="I33" s="30">
        <v>0</v>
      </c>
      <c r="J33" s="30">
        <v>1.0999999999999999E-2</v>
      </c>
      <c r="K33" s="30">
        <v>6.0000000000000001E-3</v>
      </c>
      <c r="L33" s="30">
        <v>8.6999999999999994E-2</v>
      </c>
      <c r="M33" s="30">
        <v>8.4000000000000005E-2</v>
      </c>
      <c r="N33" s="30">
        <v>63.99</v>
      </c>
      <c r="O33" s="30">
        <v>0.06</v>
      </c>
      <c r="P33" s="30">
        <v>0.27500000000000002</v>
      </c>
      <c r="Q33" s="30">
        <v>3.0000000000000001E-3</v>
      </c>
      <c r="R33" s="31" t="s">
        <v>3</v>
      </c>
      <c r="S33" s="30">
        <v>100.398</v>
      </c>
      <c r="T33" s="46">
        <v>65.069881807387461</v>
      </c>
      <c r="U33" s="99">
        <v>86.334104280084674</v>
      </c>
      <c r="V33" s="88">
        <v>18.077000504522015</v>
      </c>
      <c r="W33" s="110">
        <v>12.688234161859629</v>
      </c>
      <c r="X33" s="102">
        <v>3.1113797759253923</v>
      </c>
    </row>
    <row r="34" spans="1:24" ht="14.5" customHeight="1" x14ac:dyDescent="0.35">
      <c r="A34" s="50"/>
      <c r="B34" s="79" t="s">
        <v>1145</v>
      </c>
      <c r="C34" s="146" t="s">
        <v>1</v>
      </c>
      <c r="D34" s="10">
        <v>0.11700000000000001</v>
      </c>
      <c r="E34" s="10">
        <v>6.7450000000000001</v>
      </c>
      <c r="F34" s="10">
        <v>15.33</v>
      </c>
      <c r="G34" s="10">
        <v>12.515000000000001</v>
      </c>
      <c r="H34" s="10">
        <v>0.26200000000000001</v>
      </c>
      <c r="I34" s="10">
        <v>0</v>
      </c>
      <c r="J34" s="10">
        <v>6.0000000000000001E-3</v>
      </c>
      <c r="K34" s="10">
        <v>0</v>
      </c>
      <c r="L34" s="10">
        <v>6.7000000000000004E-2</v>
      </c>
      <c r="M34" s="10">
        <v>8.2000000000000003E-2</v>
      </c>
      <c r="N34" s="10">
        <v>65.058000000000007</v>
      </c>
      <c r="O34" s="11" t="s">
        <v>3</v>
      </c>
      <c r="P34" s="11" t="s">
        <v>3</v>
      </c>
      <c r="Q34" s="10">
        <v>0</v>
      </c>
      <c r="R34" s="11" t="s">
        <v>3</v>
      </c>
      <c r="S34" s="10">
        <v>100.182</v>
      </c>
      <c r="T34" s="50">
        <v>61.573972495479907</v>
      </c>
      <c r="U34" s="104">
        <v>86.614083165062823</v>
      </c>
      <c r="V34" s="42">
        <v>9.1856165869295925</v>
      </c>
      <c r="W34" s="114">
        <v>13.921844977223692</v>
      </c>
      <c r="X34" s="108">
        <v>1.5648826768113093</v>
      </c>
    </row>
    <row r="35" spans="1:24" ht="14.5" customHeight="1" x14ac:dyDescent="0.35">
      <c r="A35" s="18" t="s">
        <v>103</v>
      </c>
      <c r="B35" s="72" t="s">
        <v>1146</v>
      </c>
      <c r="C35" s="148" t="s">
        <v>1</v>
      </c>
      <c r="D35" s="52" t="s">
        <v>3</v>
      </c>
      <c r="E35" s="52" t="s">
        <v>3</v>
      </c>
      <c r="F35" s="52" t="s">
        <v>3</v>
      </c>
      <c r="G35" s="52" t="s">
        <v>3</v>
      </c>
      <c r="H35" s="52" t="s">
        <v>3</v>
      </c>
      <c r="I35" s="52" t="s">
        <v>3</v>
      </c>
      <c r="J35" s="52" t="s">
        <v>3</v>
      </c>
      <c r="K35" s="52" t="s">
        <v>3</v>
      </c>
      <c r="L35" s="52" t="s">
        <v>3</v>
      </c>
      <c r="M35" s="52" t="s">
        <v>3</v>
      </c>
      <c r="N35" s="52" t="s">
        <v>3</v>
      </c>
      <c r="O35" s="52" t="s">
        <v>3</v>
      </c>
      <c r="P35" s="52" t="s">
        <v>3</v>
      </c>
      <c r="Q35" s="52" t="s">
        <v>3</v>
      </c>
      <c r="R35" s="52" t="s">
        <v>3</v>
      </c>
      <c r="S35" s="52" t="s">
        <v>3</v>
      </c>
      <c r="T35" s="58" t="s">
        <v>3</v>
      </c>
      <c r="U35" s="60" t="s">
        <v>3</v>
      </c>
      <c r="V35" s="116" t="s">
        <v>3</v>
      </c>
      <c r="W35" s="117" t="s">
        <v>3</v>
      </c>
      <c r="X35" s="103" t="s">
        <v>3</v>
      </c>
    </row>
    <row r="36" spans="1:24" ht="14.5" customHeight="1" x14ac:dyDescent="0.35">
      <c r="A36" s="23" t="s">
        <v>142</v>
      </c>
      <c r="B36" s="78" t="s">
        <v>1147</v>
      </c>
      <c r="C36" s="144" t="s">
        <v>1</v>
      </c>
      <c r="D36" s="21">
        <v>0.09</v>
      </c>
      <c r="E36" s="21">
        <v>7.4</v>
      </c>
      <c r="F36" s="21">
        <v>13.6</v>
      </c>
      <c r="G36" s="21">
        <v>14.4</v>
      </c>
      <c r="H36" s="21">
        <v>0.17</v>
      </c>
      <c r="I36" s="20" t="s">
        <v>3</v>
      </c>
      <c r="J36" s="20" t="s">
        <v>3</v>
      </c>
      <c r="K36" s="20" t="s">
        <v>3</v>
      </c>
      <c r="L36" s="21">
        <v>0.11</v>
      </c>
      <c r="M36" s="21">
        <v>0.11</v>
      </c>
      <c r="N36" s="21">
        <v>63.3</v>
      </c>
      <c r="O36" s="20" t="s">
        <v>3</v>
      </c>
      <c r="P36" s="20" t="s">
        <v>3</v>
      </c>
      <c r="Q36" s="20" t="s">
        <v>3</v>
      </c>
      <c r="R36" s="20" t="s">
        <v>3</v>
      </c>
      <c r="S36" s="21">
        <v>99.18</v>
      </c>
      <c r="T36" s="43">
        <v>70.126373547247638</v>
      </c>
      <c r="U36" s="105">
        <v>85.159763549732943</v>
      </c>
      <c r="V36" s="92">
        <v>19.597829530173641</v>
      </c>
      <c r="W36" s="115">
        <v>10.934695183896386</v>
      </c>
      <c r="X36" s="106">
        <v>2.9619532421359471</v>
      </c>
    </row>
    <row r="37" spans="1:24" ht="14.5" customHeight="1" x14ac:dyDescent="0.35">
      <c r="A37" s="46"/>
      <c r="B37" s="48" t="s">
        <v>1148</v>
      </c>
      <c r="C37" s="145" t="s">
        <v>1</v>
      </c>
      <c r="D37" s="30">
        <v>0.26</v>
      </c>
      <c r="E37" s="30">
        <v>12.5</v>
      </c>
      <c r="F37" s="30">
        <v>15.5</v>
      </c>
      <c r="G37" s="30">
        <v>14.3</v>
      </c>
      <c r="H37" s="30">
        <v>0.12</v>
      </c>
      <c r="I37" s="31" t="s">
        <v>3</v>
      </c>
      <c r="J37" s="31" t="s">
        <v>3</v>
      </c>
      <c r="K37" s="31" t="s">
        <v>3</v>
      </c>
      <c r="L37" s="30">
        <v>0.09</v>
      </c>
      <c r="M37" s="30">
        <v>0.13</v>
      </c>
      <c r="N37" s="30">
        <v>55.6</v>
      </c>
      <c r="O37" s="31" t="s">
        <v>3</v>
      </c>
      <c r="P37" s="31" t="s">
        <v>3</v>
      </c>
      <c r="Q37" s="31" t="s">
        <v>3</v>
      </c>
      <c r="R37" s="31" t="s">
        <v>3</v>
      </c>
      <c r="S37" s="30">
        <v>98.5</v>
      </c>
      <c r="T37" s="46">
        <v>68.12964014741965</v>
      </c>
      <c r="U37" s="99">
        <v>74.899061425586979</v>
      </c>
      <c r="V37" s="88">
        <v>23.070513235757158</v>
      </c>
      <c r="W37" s="110">
        <v>11.924070448457639</v>
      </c>
      <c r="X37" s="102">
        <v>3.9739305106290241</v>
      </c>
    </row>
    <row r="38" spans="1:24" ht="14.5" customHeight="1" x14ac:dyDescent="0.35">
      <c r="A38" s="46"/>
      <c r="B38" s="48" t="s">
        <v>1149</v>
      </c>
      <c r="C38" s="145" t="s">
        <v>1</v>
      </c>
      <c r="D38" s="30">
        <v>0.24</v>
      </c>
      <c r="E38" s="30">
        <v>4.79</v>
      </c>
      <c r="F38" s="30">
        <v>15.3</v>
      </c>
      <c r="G38" s="30">
        <v>13.8</v>
      </c>
      <c r="H38" s="30">
        <v>0.19</v>
      </c>
      <c r="I38" s="31" t="s">
        <v>3</v>
      </c>
      <c r="J38" s="31" t="s">
        <v>3</v>
      </c>
      <c r="K38" s="31" t="s">
        <v>3</v>
      </c>
      <c r="L38" s="30">
        <v>0.11</v>
      </c>
      <c r="M38" s="30">
        <v>0.13</v>
      </c>
      <c r="N38" s="30">
        <v>64.400000000000006</v>
      </c>
      <c r="O38" s="31" t="s">
        <v>3</v>
      </c>
      <c r="P38" s="31" t="s">
        <v>3</v>
      </c>
      <c r="Q38" s="31" t="s">
        <v>3</v>
      </c>
      <c r="R38" s="31" t="s">
        <v>3</v>
      </c>
      <c r="S38" s="30">
        <v>98.96</v>
      </c>
      <c r="T38" s="46">
        <v>68.053027439642449</v>
      </c>
      <c r="U38" s="99">
        <v>90.019245388753149</v>
      </c>
      <c r="V38" s="88">
        <v>24.524232541531013</v>
      </c>
      <c r="W38" s="110">
        <v>11.547792421145758</v>
      </c>
      <c r="X38" s="102">
        <v>4.1698282823807222</v>
      </c>
    </row>
    <row r="39" spans="1:24" ht="14.5" customHeight="1" x14ac:dyDescent="0.35">
      <c r="A39" s="46"/>
      <c r="B39" s="48" t="s">
        <v>1150</v>
      </c>
      <c r="C39" s="145" t="s">
        <v>1</v>
      </c>
      <c r="D39" s="30">
        <v>0.1</v>
      </c>
      <c r="E39" s="30">
        <v>11.2</v>
      </c>
      <c r="F39" s="30">
        <v>14.5</v>
      </c>
      <c r="G39" s="30">
        <v>14.9</v>
      </c>
      <c r="H39" s="30">
        <v>0.14000000000000001</v>
      </c>
      <c r="I39" s="31" t="s">
        <v>3</v>
      </c>
      <c r="J39" s="31" t="s">
        <v>3</v>
      </c>
      <c r="K39" s="31" t="s">
        <v>3</v>
      </c>
      <c r="L39" s="30">
        <v>0.05</v>
      </c>
      <c r="M39" s="30">
        <v>0.13</v>
      </c>
      <c r="N39" s="30">
        <v>59.1</v>
      </c>
      <c r="O39" s="31" t="s">
        <v>3</v>
      </c>
      <c r="P39" s="31" t="s">
        <v>3</v>
      </c>
      <c r="Q39" s="31" t="s">
        <v>3</v>
      </c>
      <c r="R39" s="31" t="s">
        <v>3</v>
      </c>
      <c r="S39" s="30">
        <v>100.12</v>
      </c>
      <c r="T39" s="46">
        <v>70.612876913849831</v>
      </c>
      <c r="U39" s="99">
        <v>77.97308708484195</v>
      </c>
      <c r="V39" s="88">
        <v>23.769449527831956</v>
      </c>
      <c r="W39" s="110">
        <v>11.053429818464368</v>
      </c>
      <c r="X39" s="102">
        <v>3.8301734427405498</v>
      </c>
    </row>
    <row r="40" spans="1:24" ht="14.5" customHeight="1" x14ac:dyDescent="0.35">
      <c r="A40" s="50"/>
      <c r="B40" s="79" t="s">
        <v>1151</v>
      </c>
      <c r="C40" s="146" t="s">
        <v>1</v>
      </c>
      <c r="D40" s="10">
        <v>0.11</v>
      </c>
      <c r="E40" s="10">
        <v>7.37</v>
      </c>
      <c r="F40" s="10">
        <v>15.7</v>
      </c>
      <c r="G40" s="10">
        <v>13.8</v>
      </c>
      <c r="H40" s="10">
        <v>0.2</v>
      </c>
      <c r="I40" s="11" t="s">
        <v>3</v>
      </c>
      <c r="J40" s="11" t="s">
        <v>3</v>
      </c>
      <c r="K40" s="11" t="s">
        <v>3</v>
      </c>
      <c r="L40" s="10">
        <v>0.08</v>
      </c>
      <c r="M40" s="10">
        <v>0.11</v>
      </c>
      <c r="N40" s="10">
        <v>62.6</v>
      </c>
      <c r="O40" s="11" t="s">
        <v>3</v>
      </c>
      <c r="P40" s="11" t="s">
        <v>3</v>
      </c>
      <c r="Q40" s="11" t="s">
        <v>3</v>
      </c>
      <c r="R40" s="11" t="s">
        <v>3</v>
      </c>
      <c r="S40" s="10">
        <v>99.97</v>
      </c>
      <c r="T40" s="50">
        <v>67.049726365245675</v>
      </c>
      <c r="U40" s="104">
        <v>85.07034673377818</v>
      </c>
      <c r="V40" s="42">
        <v>23.002065829640507</v>
      </c>
      <c r="W40" s="114">
        <v>12.088675664746438</v>
      </c>
      <c r="X40" s="108">
        <v>4.0132647337672802</v>
      </c>
    </row>
    <row r="41" spans="1:24" ht="14.5" customHeight="1" x14ac:dyDescent="0.35">
      <c r="A41" s="23" t="s">
        <v>166</v>
      </c>
      <c r="B41" s="78" t="s">
        <v>1152</v>
      </c>
      <c r="C41" s="144" t="s">
        <v>1</v>
      </c>
      <c r="D41" s="20">
        <v>0.28000000000000003</v>
      </c>
      <c r="E41" s="20">
        <v>5.8</v>
      </c>
      <c r="F41" s="20">
        <f>W41+X41</f>
        <v>15.58054175374386</v>
      </c>
      <c r="G41" s="20">
        <v>13.65</v>
      </c>
      <c r="H41" s="20">
        <v>0.26</v>
      </c>
      <c r="I41" s="20" t="s">
        <v>3</v>
      </c>
      <c r="J41" s="20">
        <v>0.02</v>
      </c>
      <c r="K41" s="20" t="s">
        <v>3</v>
      </c>
      <c r="L41" s="20">
        <v>0.02</v>
      </c>
      <c r="M41" s="20">
        <v>0.1</v>
      </c>
      <c r="N41" s="20">
        <v>64.540000000000006</v>
      </c>
      <c r="O41" s="20">
        <v>5.8000000000000003E-2</v>
      </c>
      <c r="P41" s="20">
        <v>0.22</v>
      </c>
      <c r="Q41" s="20" t="s">
        <v>3</v>
      </c>
      <c r="R41" s="20" t="s">
        <v>3</v>
      </c>
      <c r="S41" s="20">
        <f>SUM(D41:R41)</f>
        <v>100.52854175374388</v>
      </c>
      <c r="T41" s="43">
        <v>67.151610890175633</v>
      </c>
      <c r="U41" s="105">
        <v>88.186477996736443</v>
      </c>
      <c r="V41" s="92">
        <v>20.226418028745911</v>
      </c>
      <c r="W41" s="115">
        <v>12.155511336579423</v>
      </c>
      <c r="X41" s="106">
        <v>3.4250304171644377</v>
      </c>
    </row>
    <row r="42" spans="1:24" ht="14.5" customHeight="1" x14ac:dyDescent="0.35">
      <c r="A42" s="46"/>
      <c r="B42" s="48" t="s">
        <v>1153</v>
      </c>
      <c r="C42" s="145" t="s">
        <v>1</v>
      </c>
      <c r="D42" s="31">
        <v>0.28999999999999998</v>
      </c>
      <c r="E42" s="31">
        <v>5.93</v>
      </c>
      <c r="F42" s="31">
        <f t="shared" ref="F42:F45" si="0">W42+X42</f>
        <v>15.818473713677481</v>
      </c>
      <c r="G42" s="31">
        <v>14.26</v>
      </c>
      <c r="H42" s="31">
        <v>0.25</v>
      </c>
      <c r="I42" s="31" t="s">
        <v>3</v>
      </c>
      <c r="J42" s="31">
        <v>0.02</v>
      </c>
      <c r="K42" s="31" t="s">
        <v>3</v>
      </c>
      <c r="L42" s="31">
        <v>0.01</v>
      </c>
      <c r="M42" s="31">
        <v>0.09</v>
      </c>
      <c r="N42" s="31">
        <v>63.87</v>
      </c>
      <c r="O42" s="31">
        <v>5.1999999999999998E-2</v>
      </c>
      <c r="P42" s="31">
        <v>0.22</v>
      </c>
      <c r="Q42" s="31" t="s">
        <v>3</v>
      </c>
      <c r="R42" s="31" t="s">
        <v>3</v>
      </c>
      <c r="S42" s="31">
        <f t="shared" ref="S42:S43" si="1">SUM(D42:R42)</f>
        <v>100.8104737136775</v>
      </c>
      <c r="T42" s="46">
        <v>69.658540356205805</v>
      </c>
      <c r="U42" s="99">
        <v>87.842584829695241</v>
      </c>
      <c r="V42" s="88">
        <v>25.990468438115833</v>
      </c>
      <c r="W42" s="110">
        <v>11.378041243635378</v>
      </c>
      <c r="X42" s="102">
        <v>4.4404324700421034</v>
      </c>
    </row>
    <row r="43" spans="1:24" ht="14.5" customHeight="1" x14ac:dyDescent="0.35">
      <c r="A43" s="46"/>
      <c r="B43" s="48" t="s">
        <v>1154</v>
      </c>
      <c r="C43" s="145" t="s">
        <v>1</v>
      </c>
      <c r="D43" s="31">
        <v>0.36</v>
      </c>
      <c r="E43" s="31">
        <v>15.44</v>
      </c>
      <c r="F43" s="31">
        <f t="shared" si="0"/>
        <v>14.41307428033393</v>
      </c>
      <c r="G43" s="31">
        <v>16.489999999999998</v>
      </c>
      <c r="H43" s="31">
        <v>0.23</v>
      </c>
      <c r="I43" s="31" t="s">
        <v>3</v>
      </c>
      <c r="J43" s="31">
        <v>0.06</v>
      </c>
      <c r="K43" s="31" t="s">
        <v>3</v>
      </c>
      <c r="L43" s="31">
        <v>0.09</v>
      </c>
      <c r="M43" s="31">
        <v>0.12</v>
      </c>
      <c r="N43" s="31">
        <v>53.53</v>
      </c>
      <c r="O43" s="31">
        <v>4.9000000000000002E-2</v>
      </c>
      <c r="P43" s="31">
        <v>0.16</v>
      </c>
      <c r="Q43" s="31" t="s">
        <v>3</v>
      </c>
      <c r="R43" s="31" t="s">
        <v>3</v>
      </c>
      <c r="S43" s="31">
        <f t="shared" si="1"/>
        <v>100.94207428033393</v>
      </c>
      <c r="T43" s="46">
        <v>76.229587524951285</v>
      </c>
      <c r="U43" s="99">
        <v>69.932008524612982</v>
      </c>
      <c r="V43" s="88">
        <v>31.903252783176118</v>
      </c>
      <c r="W43" s="110">
        <v>9.4782770606388702</v>
      </c>
      <c r="X43" s="102">
        <v>4.93479721969506</v>
      </c>
    </row>
    <row r="44" spans="1:24" ht="14.5" customHeight="1" x14ac:dyDescent="0.35">
      <c r="A44" s="46"/>
      <c r="B44" s="48" t="s">
        <v>1155</v>
      </c>
      <c r="C44" s="145" t="s">
        <v>1</v>
      </c>
      <c r="D44" s="31" t="s">
        <v>3</v>
      </c>
      <c r="E44" s="31" t="s">
        <v>3</v>
      </c>
      <c r="F44" s="31" t="s">
        <v>3</v>
      </c>
      <c r="G44" s="31" t="s">
        <v>3</v>
      </c>
      <c r="H44" s="31" t="s">
        <v>3</v>
      </c>
      <c r="I44" s="31" t="s">
        <v>3</v>
      </c>
      <c r="J44" s="31" t="s">
        <v>3</v>
      </c>
      <c r="K44" s="31" t="s">
        <v>3</v>
      </c>
      <c r="L44" s="31" t="s">
        <v>3</v>
      </c>
      <c r="M44" s="31" t="s">
        <v>3</v>
      </c>
      <c r="N44" s="31" t="s">
        <v>3</v>
      </c>
      <c r="O44" s="31" t="s">
        <v>3</v>
      </c>
      <c r="P44" s="31" t="s">
        <v>3</v>
      </c>
      <c r="Q44" s="31" t="s">
        <v>3</v>
      </c>
      <c r="R44" s="31" t="s">
        <v>3</v>
      </c>
      <c r="S44" s="31" t="s">
        <v>3</v>
      </c>
      <c r="T44" s="46" t="s">
        <v>3</v>
      </c>
      <c r="U44" s="49" t="s">
        <v>3</v>
      </c>
      <c r="V44" s="88" t="s">
        <v>3</v>
      </c>
      <c r="W44" s="110" t="s">
        <v>3</v>
      </c>
      <c r="X44" s="102" t="s">
        <v>3</v>
      </c>
    </row>
    <row r="45" spans="1:24" ht="14.5" customHeight="1" x14ac:dyDescent="0.35">
      <c r="A45" s="50"/>
      <c r="B45" s="79" t="s">
        <v>1156</v>
      </c>
      <c r="C45" s="146" t="s">
        <v>1</v>
      </c>
      <c r="D45" s="11">
        <v>0.28000000000000003</v>
      </c>
      <c r="E45" s="11">
        <v>14.61</v>
      </c>
      <c r="F45" s="11">
        <f t="shared" si="0"/>
        <v>15.188188361828136</v>
      </c>
      <c r="G45" s="11">
        <v>15.47</v>
      </c>
      <c r="H45" s="11">
        <v>0.25</v>
      </c>
      <c r="I45" s="11" t="s">
        <v>3</v>
      </c>
      <c r="J45" s="11">
        <v>0.03</v>
      </c>
      <c r="K45" s="11" t="s">
        <v>3</v>
      </c>
      <c r="L45" s="11">
        <v>0.06</v>
      </c>
      <c r="M45" s="11">
        <v>0.12</v>
      </c>
      <c r="N45" s="11">
        <v>55.9</v>
      </c>
      <c r="O45" s="11">
        <v>6.4000000000000001E-2</v>
      </c>
      <c r="P45" s="11">
        <v>0.2</v>
      </c>
      <c r="Q45" s="11" t="s">
        <v>3</v>
      </c>
      <c r="R45" s="11" t="s">
        <v>3</v>
      </c>
      <c r="S45" s="11">
        <f>SUM(D45:R45)</f>
        <v>102.17218836182813</v>
      </c>
      <c r="T45" s="50">
        <v>71.531814665787692</v>
      </c>
      <c r="U45" s="104">
        <v>71.963255963613094</v>
      </c>
      <c r="V45" s="42">
        <v>23.945984635539965</v>
      </c>
      <c r="W45" s="112">
        <v>11.251357276206347</v>
      </c>
      <c r="X45" s="107">
        <v>3.9368310856217885</v>
      </c>
    </row>
    <row r="46" spans="1:24" ht="14.5" customHeight="1" x14ac:dyDescent="0.35">
      <c r="A46" s="23" t="s">
        <v>266</v>
      </c>
      <c r="B46" s="78" t="s">
        <v>1157</v>
      </c>
      <c r="C46" s="144" t="s">
        <v>1</v>
      </c>
      <c r="D46" s="21">
        <v>0.11600000000000001</v>
      </c>
      <c r="E46" s="21">
        <v>6.2919999999999998</v>
      </c>
      <c r="F46" s="21">
        <v>15.268000000000001</v>
      </c>
      <c r="G46" s="21">
        <v>13.864000000000001</v>
      </c>
      <c r="H46" s="21">
        <v>0.108</v>
      </c>
      <c r="I46" s="20" t="s">
        <v>3</v>
      </c>
      <c r="J46" s="20" t="s">
        <v>3</v>
      </c>
      <c r="K46" s="20" t="s">
        <v>3</v>
      </c>
      <c r="L46" s="21">
        <v>8.2000000000000003E-2</v>
      </c>
      <c r="M46" s="21">
        <v>7.9000000000000001E-2</v>
      </c>
      <c r="N46" s="21">
        <v>63.75</v>
      </c>
      <c r="O46" s="21">
        <v>7.9000000000000001E-2</v>
      </c>
      <c r="P46" s="21">
        <v>0.29299999999999998</v>
      </c>
      <c r="Q46" s="20" t="s">
        <v>3</v>
      </c>
      <c r="R46" s="20" t="s">
        <v>3</v>
      </c>
      <c r="S46" s="21">
        <v>99.930999999999997</v>
      </c>
      <c r="T46" s="43">
        <v>67.819784220974071</v>
      </c>
      <c r="U46" s="84">
        <v>87.17444725178305</v>
      </c>
      <c r="V46" s="94">
        <v>23.197285442241533</v>
      </c>
      <c r="W46" s="115">
        <v>11.726238458678562</v>
      </c>
      <c r="X46" s="106">
        <v>3.9359596008705133</v>
      </c>
    </row>
    <row r="47" spans="1:24" ht="14.5" customHeight="1" x14ac:dyDescent="0.35">
      <c r="A47" s="46"/>
      <c r="B47" s="48" t="s">
        <v>1158</v>
      </c>
      <c r="C47" s="145" t="s">
        <v>1</v>
      </c>
      <c r="D47" s="30">
        <v>0.44800000000000001</v>
      </c>
      <c r="E47" s="30">
        <v>7.0839999999999996</v>
      </c>
      <c r="F47" s="30">
        <v>14.336</v>
      </c>
      <c r="G47" s="30">
        <v>15.54</v>
      </c>
      <c r="H47" s="30">
        <v>0.1</v>
      </c>
      <c r="I47" s="31" t="s">
        <v>3</v>
      </c>
      <c r="J47" s="31" t="s">
        <v>3</v>
      </c>
      <c r="K47" s="31" t="s">
        <v>3</v>
      </c>
      <c r="L47" s="30">
        <v>6.6000000000000003E-2</v>
      </c>
      <c r="M47" s="30">
        <v>9.6000000000000002E-2</v>
      </c>
      <c r="N47" s="30">
        <v>62.643999999999998</v>
      </c>
      <c r="O47" s="30">
        <v>7.8E-2</v>
      </c>
      <c r="P47" s="30">
        <v>0.24099999999999999</v>
      </c>
      <c r="Q47" s="31" t="s">
        <v>3</v>
      </c>
      <c r="R47" s="31" t="s">
        <v>3</v>
      </c>
      <c r="S47" s="30">
        <v>100.633</v>
      </c>
      <c r="T47" s="46">
        <v>73.596727156064517</v>
      </c>
      <c r="U47" s="49">
        <v>85.574757784030538</v>
      </c>
      <c r="V47">
        <v>30.679783938580083</v>
      </c>
      <c r="W47" s="110">
        <v>9.9377461745651594</v>
      </c>
      <c r="X47" s="102">
        <v>4.8877794762057389</v>
      </c>
    </row>
    <row r="48" spans="1:24" ht="14.5" customHeight="1" x14ac:dyDescent="0.35">
      <c r="A48" s="46"/>
      <c r="B48" s="48" t="s">
        <v>1159</v>
      </c>
      <c r="C48" s="145" t="s">
        <v>1</v>
      </c>
      <c r="D48" s="30">
        <v>0.21299999999999999</v>
      </c>
      <c r="E48" s="30">
        <v>6.7939999999999996</v>
      </c>
      <c r="F48" s="30">
        <v>14.45</v>
      </c>
      <c r="G48" s="30">
        <v>13.834</v>
      </c>
      <c r="H48" s="30">
        <v>0.108</v>
      </c>
      <c r="I48" s="31" t="s">
        <v>3</v>
      </c>
      <c r="J48" s="31" t="s">
        <v>3</v>
      </c>
      <c r="K48" s="31" t="s">
        <v>3</v>
      </c>
      <c r="L48" s="30">
        <v>4.2000000000000003E-2</v>
      </c>
      <c r="M48" s="30">
        <v>9.1999999999999998E-2</v>
      </c>
      <c r="N48" s="30">
        <v>63.241999999999997</v>
      </c>
      <c r="O48" s="30">
        <v>8.3000000000000004E-2</v>
      </c>
      <c r="P48" s="30">
        <v>0.24299999999999999</v>
      </c>
      <c r="Q48" s="31" t="s">
        <v>3</v>
      </c>
      <c r="R48" s="31" t="s">
        <v>3</v>
      </c>
      <c r="S48" s="30">
        <v>99.100999999999999</v>
      </c>
      <c r="T48" s="46">
        <v>67.93745077703916</v>
      </c>
      <c r="U48" s="49">
        <v>86.196534990888793</v>
      </c>
      <c r="V48">
        <v>19.460978238453244</v>
      </c>
      <c r="W48" s="110">
        <v>11.637888644543507</v>
      </c>
      <c r="X48" s="102">
        <v>3.1250993493188011</v>
      </c>
    </row>
    <row r="49" spans="1:24" ht="14.5" customHeight="1" x14ac:dyDescent="0.35">
      <c r="A49" s="46"/>
      <c r="B49" s="48" t="s">
        <v>1160</v>
      </c>
      <c r="C49" s="145" t="s">
        <v>1</v>
      </c>
      <c r="D49" s="30" t="s">
        <v>3</v>
      </c>
      <c r="E49" s="30" t="s">
        <v>3</v>
      </c>
      <c r="F49" s="30" t="s">
        <v>3</v>
      </c>
      <c r="G49" s="30" t="s">
        <v>3</v>
      </c>
      <c r="H49" s="30" t="s">
        <v>3</v>
      </c>
      <c r="I49" s="31" t="s">
        <v>3</v>
      </c>
      <c r="J49" s="31" t="s">
        <v>3</v>
      </c>
      <c r="K49" s="31" t="s">
        <v>3</v>
      </c>
      <c r="L49" s="30" t="s">
        <v>3</v>
      </c>
      <c r="M49" s="30" t="s">
        <v>3</v>
      </c>
      <c r="N49" s="30" t="s">
        <v>3</v>
      </c>
      <c r="O49" s="30" t="s">
        <v>3</v>
      </c>
      <c r="P49" s="30" t="s">
        <v>3</v>
      </c>
      <c r="Q49" s="31" t="s">
        <v>3</v>
      </c>
      <c r="R49" s="31" t="s">
        <v>3</v>
      </c>
      <c r="S49" s="30" t="s">
        <v>3</v>
      </c>
      <c r="T49" s="46" t="s">
        <v>3</v>
      </c>
      <c r="U49" s="49" t="s">
        <v>3</v>
      </c>
      <c r="V49" s="88" t="s">
        <v>3</v>
      </c>
      <c r="W49" s="110" t="s">
        <v>3</v>
      </c>
      <c r="X49" s="102" t="s">
        <v>3</v>
      </c>
    </row>
    <row r="50" spans="1:24" ht="14.5" customHeight="1" x14ac:dyDescent="0.35">
      <c r="A50" s="46"/>
      <c r="B50" s="48" t="s">
        <v>1161</v>
      </c>
      <c r="C50" s="145" t="s">
        <v>1</v>
      </c>
      <c r="D50" s="30">
        <v>0.36</v>
      </c>
      <c r="E50" s="30">
        <v>4.0780000000000003</v>
      </c>
      <c r="F50" s="30">
        <v>14.195</v>
      </c>
      <c r="G50" s="30">
        <v>14.31</v>
      </c>
      <c r="H50" s="30">
        <v>0.105</v>
      </c>
      <c r="I50" s="31" t="s">
        <v>3</v>
      </c>
      <c r="J50" s="31" t="s">
        <v>3</v>
      </c>
      <c r="K50" s="31" t="s">
        <v>3</v>
      </c>
      <c r="L50" s="30">
        <v>8.2000000000000003E-2</v>
      </c>
      <c r="M50" s="30">
        <v>0.10199999999999999</v>
      </c>
      <c r="N50" s="30">
        <v>66.043000000000006</v>
      </c>
      <c r="O50" s="30">
        <v>0.105</v>
      </c>
      <c r="P50" s="30">
        <v>0.20899999999999999</v>
      </c>
      <c r="Q50" s="31" t="s">
        <v>3</v>
      </c>
      <c r="R50" s="31" t="s">
        <v>3</v>
      </c>
      <c r="S50" s="30">
        <v>99.588999999999999</v>
      </c>
      <c r="T50" s="46">
        <v>70.236419417988557</v>
      </c>
      <c r="U50" s="99">
        <v>91.571343080708147</v>
      </c>
      <c r="V50" s="88">
        <v>23.850917861855915</v>
      </c>
      <c r="W50" s="110">
        <v>10.809362209509551</v>
      </c>
      <c r="X50" s="102">
        <v>3.7624592765720339</v>
      </c>
    </row>
    <row r="51" spans="1:24" ht="14.5" customHeight="1" x14ac:dyDescent="0.35">
      <c r="A51" s="46"/>
      <c r="B51" s="48" t="s">
        <v>1162</v>
      </c>
      <c r="C51" s="145" t="s">
        <v>1</v>
      </c>
      <c r="D51" s="30">
        <v>0.113</v>
      </c>
      <c r="E51" s="30">
        <v>6.2539999999999996</v>
      </c>
      <c r="F51" s="30">
        <v>14.782</v>
      </c>
      <c r="G51" s="30">
        <v>13.86</v>
      </c>
      <c r="H51" s="30">
        <v>0.108</v>
      </c>
      <c r="I51" s="31" t="s">
        <v>3</v>
      </c>
      <c r="J51" s="31" t="s">
        <v>3</v>
      </c>
      <c r="K51" s="31" t="s">
        <v>3</v>
      </c>
      <c r="L51" s="30">
        <v>7.5999999999999998E-2</v>
      </c>
      <c r="M51" s="30">
        <v>8.6999999999999994E-2</v>
      </c>
      <c r="N51" s="30">
        <v>63.744</v>
      </c>
      <c r="O51" s="30">
        <v>7.8E-2</v>
      </c>
      <c r="P51" s="30">
        <v>0.26500000000000001</v>
      </c>
      <c r="Q51" s="31" t="s">
        <v>3</v>
      </c>
      <c r="R51" s="31" t="s">
        <v>3</v>
      </c>
      <c r="S51" s="30">
        <v>99.367000000000004</v>
      </c>
      <c r="T51" s="46">
        <v>68.189113250176973</v>
      </c>
      <c r="U51" s="99">
        <v>87.240976263932438</v>
      </c>
      <c r="V51" s="88">
        <v>22.029846594831913</v>
      </c>
      <c r="W51" s="110">
        <v>11.525548076351948</v>
      </c>
      <c r="X51" s="102">
        <v>3.6188950227500816</v>
      </c>
    </row>
    <row r="52" spans="1:24" ht="14.5" customHeight="1" x14ac:dyDescent="0.35">
      <c r="A52" s="46"/>
      <c r="B52" s="48" t="s">
        <v>1163</v>
      </c>
      <c r="C52" s="145" t="s">
        <v>1</v>
      </c>
      <c r="D52" s="30">
        <v>9.5000000000000001E-2</v>
      </c>
      <c r="E52" s="30">
        <v>6.1319999999999997</v>
      </c>
      <c r="F52" s="30">
        <v>14.95</v>
      </c>
      <c r="G52" s="30">
        <v>13.574</v>
      </c>
      <c r="H52" s="30">
        <v>0.112</v>
      </c>
      <c r="I52" s="31" t="s">
        <v>3</v>
      </c>
      <c r="J52" s="31" t="s">
        <v>3</v>
      </c>
      <c r="K52" s="31" t="s">
        <v>3</v>
      </c>
      <c r="L52" s="30">
        <v>7.5999999999999998E-2</v>
      </c>
      <c r="M52" s="30">
        <v>8.5999999999999993E-2</v>
      </c>
      <c r="N52" s="30">
        <v>63.68</v>
      </c>
      <c r="O52" s="30">
        <v>8.5000000000000006E-2</v>
      </c>
      <c r="P52" s="30">
        <v>0.27800000000000002</v>
      </c>
      <c r="Q52" s="31" t="s">
        <v>3</v>
      </c>
      <c r="R52" s="31" t="s">
        <v>3</v>
      </c>
      <c r="S52" s="30">
        <v>99.067999999999998</v>
      </c>
      <c r="T52" s="46">
        <v>67.217072069265541</v>
      </c>
      <c r="U52" s="99">
        <v>87.447635890359791</v>
      </c>
      <c r="V52" s="88">
        <v>21.064489174247825</v>
      </c>
      <c r="W52" s="110">
        <v>11.80085886844995</v>
      </c>
      <c r="X52" s="102">
        <v>3.4996405394915699</v>
      </c>
    </row>
    <row r="53" spans="1:24" ht="14.5" customHeight="1" x14ac:dyDescent="0.35">
      <c r="A53" s="46"/>
      <c r="B53" s="48" t="s">
        <v>1164</v>
      </c>
      <c r="C53" s="145" t="s">
        <v>1</v>
      </c>
      <c r="D53" s="30">
        <v>0.38200000000000001</v>
      </c>
      <c r="E53" s="30">
        <v>8.3559999999999999</v>
      </c>
      <c r="F53" s="30">
        <v>13.944000000000001</v>
      </c>
      <c r="G53" s="30">
        <v>14.378</v>
      </c>
      <c r="H53" s="30">
        <v>0.10100000000000001</v>
      </c>
      <c r="I53" s="31" t="s">
        <v>3</v>
      </c>
      <c r="J53" s="31" t="s">
        <v>3</v>
      </c>
      <c r="K53" s="31" t="s">
        <v>3</v>
      </c>
      <c r="L53" s="30">
        <v>3.6999999999999998E-2</v>
      </c>
      <c r="M53" s="30">
        <v>8.5999999999999993E-2</v>
      </c>
      <c r="N53" s="30">
        <v>61.454000000000001</v>
      </c>
      <c r="O53" s="30">
        <v>9.5000000000000001E-2</v>
      </c>
      <c r="P53" s="30">
        <v>0.217</v>
      </c>
      <c r="Q53" s="31" t="s">
        <v>3</v>
      </c>
      <c r="R53" s="31" t="s">
        <v>3</v>
      </c>
      <c r="S53" s="30">
        <v>99.05</v>
      </c>
      <c r="T53" s="46">
        <v>69.5355797738859</v>
      </c>
      <c r="U53" s="99">
        <v>83.14712897691075</v>
      </c>
      <c r="V53" s="88">
        <v>19.47428936421705</v>
      </c>
      <c r="W53" s="110">
        <v>11.228505091053576</v>
      </c>
      <c r="X53" s="102">
        <v>3.0177294923121631</v>
      </c>
    </row>
    <row r="54" spans="1:24" ht="14.5" customHeight="1" x14ac:dyDescent="0.35">
      <c r="A54" s="46"/>
      <c r="B54" s="48" t="s">
        <v>1165</v>
      </c>
      <c r="C54" s="145" t="s">
        <v>1</v>
      </c>
      <c r="D54" s="30">
        <v>0.19600000000000001</v>
      </c>
      <c r="E54" s="30">
        <v>8.3040000000000003</v>
      </c>
      <c r="F54" s="30">
        <v>13.116</v>
      </c>
      <c r="G54" s="30">
        <v>14.385999999999999</v>
      </c>
      <c r="H54" s="30">
        <v>0.107</v>
      </c>
      <c r="I54" s="31" t="s">
        <v>3</v>
      </c>
      <c r="J54" s="31" t="s">
        <v>3</v>
      </c>
      <c r="K54" s="31" t="s">
        <v>3</v>
      </c>
      <c r="L54" s="30">
        <v>0.04</v>
      </c>
      <c r="M54" s="30">
        <v>9.8000000000000004E-2</v>
      </c>
      <c r="N54" s="30">
        <v>61.731999999999999</v>
      </c>
      <c r="O54" s="30">
        <v>9.1999999999999998E-2</v>
      </c>
      <c r="P54" s="30">
        <v>0.22</v>
      </c>
      <c r="Q54" s="31" t="s">
        <v>3</v>
      </c>
      <c r="R54" s="31" t="s">
        <v>3</v>
      </c>
      <c r="S54" s="30">
        <v>98.290999999999997</v>
      </c>
      <c r="T54" s="46">
        <v>70.540250515412282</v>
      </c>
      <c r="U54" s="99">
        <v>83.297312793673953</v>
      </c>
      <c r="V54" s="88">
        <v>18.347718650518804</v>
      </c>
      <c r="W54" s="110">
        <v>10.709513221797954</v>
      </c>
      <c r="X54" s="102">
        <v>2.6743287566159339</v>
      </c>
    </row>
    <row r="55" spans="1:24" ht="14.5" customHeight="1" x14ac:dyDescent="0.35">
      <c r="A55" s="46"/>
      <c r="B55" s="48" t="s">
        <v>1166</v>
      </c>
      <c r="C55" s="145" t="s">
        <v>1</v>
      </c>
      <c r="D55" s="30">
        <v>0.13200000000000001</v>
      </c>
      <c r="E55" s="30">
        <v>8.36</v>
      </c>
      <c r="F55" s="30">
        <v>14.17</v>
      </c>
      <c r="G55" s="30">
        <v>14.51</v>
      </c>
      <c r="H55" s="30">
        <v>9.1999999999999998E-2</v>
      </c>
      <c r="I55" s="31" t="s">
        <v>3</v>
      </c>
      <c r="J55" s="31" t="s">
        <v>3</v>
      </c>
      <c r="K55" s="31" t="s">
        <v>3</v>
      </c>
      <c r="L55" s="30">
        <v>4.4999999999999998E-2</v>
      </c>
      <c r="M55" s="30">
        <v>0.11600000000000001</v>
      </c>
      <c r="N55" s="30">
        <v>61.82</v>
      </c>
      <c r="O55" s="30">
        <v>7.8E-2</v>
      </c>
      <c r="P55" s="30">
        <v>0.19800000000000001</v>
      </c>
      <c r="Q55" s="31" t="s">
        <v>3</v>
      </c>
      <c r="R55" s="31" t="s">
        <v>3</v>
      </c>
      <c r="S55" s="30">
        <v>99.521000000000001</v>
      </c>
      <c r="T55" s="46">
        <v>70.359526179593004</v>
      </c>
      <c r="U55" s="99">
        <v>83.223491776365307</v>
      </c>
      <c r="V55" s="88">
        <v>23.105120358865236</v>
      </c>
      <c r="W55" s="110">
        <v>10.896004445148797</v>
      </c>
      <c r="X55" s="102">
        <v>3.6383912601061428</v>
      </c>
    </row>
    <row r="56" spans="1:24" ht="14.5" customHeight="1" x14ac:dyDescent="0.35">
      <c r="A56" s="46"/>
      <c r="B56" s="48" t="s">
        <v>1167</v>
      </c>
      <c r="C56" s="145" t="s">
        <v>1</v>
      </c>
      <c r="D56" s="30">
        <v>0.113</v>
      </c>
      <c r="E56" s="30">
        <v>5.3579999999999997</v>
      </c>
      <c r="F56" s="30">
        <v>15.34</v>
      </c>
      <c r="G56" s="30">
        <v>13.595000000000001</v>
      </c>
      <c r="H56" s="30">
        <v>0.11600000000000001</v>
      </c>
      <c r="I56" s="31" t="s">
        <v>3</v>
      </c>
      <c r="J56" s="31" t="s">
        <v>3</v>
      </c>
      <c r="K56" s="31" t="s">
        <v>3</v>
      </c>
      <c r="L56" s="30">
        <v>6.3E-2</v>
      </c>
      <c r="M56" s="30">
        <v>7.8E-2</v>
      </c>
      <c r="N56" s="30">
        <v>64.492999999999995</v>
      </c>
      <c r="O56" s="30">
        <v>7.4999999999999997E-2</v>
      </c>
      <c r="P56" s="30">
        <v>0.25900000000000001</v>
      </c>
      <c r="Q56" s="31" t="s">
        <v>3</v>
      </c>
      <c r="R56" s="31" t="s">
        <v>3</v>
      </c>
      <c r="S56" s="30">
        <v>99.49</v>
      </c>
      <c r="T56" s="46">
        <v>67.193948688176164</v>
      </c>
      <c r="U56" s="99">
        <v>88.980467341968605</v>
      </c>
      <c r="V56" s="88">
        <v>22.871431247281659</v>
      </c>
      <c r="W56" s="110">
        <v>11.831522446666993</v>
      </c>
      <c r="X56" s="102">
        <v>3.8989711050189704</v>
      </c>
    </row>
    <row r="57" spans="1:24" ht="14.5" customHeight="1" x14ac:dyDescent="0.35">
      <c r="A57" s="46"/>
      <c r="B57" s="48" t="s">
        <v>1168</v>
      </c>
      <c r="C57" s="145" t="s">
        <v>1</v>
      </c>
      <c r="D57" s="30">
        <v>0.23400000000000001</v>
      </c>
      <c r="E57" s="30">
        <v>6.4420000000000002</v>
      </c>
      <c r="F57" s="30">
        <v>14.614000000000001</v>
      </c>
      <c r="G57" s="30">
        <v>14.134</v>
      </c>
      <c r="H57" s="30">
        <v>0.111</v>
      </c>
      <c r="I57" s="31" t="s">
        <v>3</v>
      </c>
      <c r="J57" s="31" t="s">
        <v>3</v>
      </c>
      <c r="K57" s="31" t="s">
        <v>3</v>
      </c>
      <c r="L57" s="30">
        <v>7.9000000000000001E-2</v>
      </c>
      <c r="M57" s="30">
        <v>0.10100000000000001</v>
      </c>
      <c r="N57" s="30">
        <v>63.304000000000002</v>
      </c>
      <c r="O57" s="30">
        <v>8.2000000000000003E-2</v>
      </c>
      <c r="P57" s="30">
        <v>0.26500000000000001</v>
      </c>
      <c r="Q57" s="31" t="s">
        <v>3</v>
      </c>
      <c r="R57" s="31" t="s">
        <v>3</v>
      </c>
      <c r="S57" s="30">
        <v>99.366</v>
      </c>
      <c r="T57" s="46">
        <v>69.093680867543142</v>
      </c>
      <c r="U57" s="99">
        <v>86.828631826077185</v>
      </c>
      <c r="V57" s="88">
        <v>22.884343068001964</v>
      </c>
      <c r="W57" s="110">
        <v>11.269682104042193</v>
      </c>
      <c r="X57" s="102">
        <v>3.7165404777779107</v>
      </c>
    </row>
    <row r="58" spans="1:24" ht="14.5" customHeight="1" x14ac:dyDescent="0.35">
      <c r="A58" s="46"/>
      <c r="B58" s="48" t="s">
        <v>1169</v>
      </c>
      <c r="C58" s="145" t="s">
        <v>1</v>
      </c>
      <c r="D58" s="31" t="s">
        <v>3</v>
      </c>
      <c r="E58" s="31" t="s">
        <v>3</v>
      </c>
      <c r="F58" s="31" t="s">
        <v>3</v>
      </c>
      <c r="G58" s="31" t="s">
        <v>3</v>
      </c>
      <c r="H58" s="31" t="s">
        <v>3</v>
      </c>
      <c r="I58" s="31" t="s">
        <v>3</v>
      </c>
      <c r="J58" s="31" t="s">
        <v>3</v>
      </c>
      <c r="K58" s="31" t="s">
        <v>3</v>
      </c>
      <c r="L58" s="31" t="s">
        <v>3</v>
      </c>
      <c r="M58" s="31" t="s">
        <v>3</v>
      </c>
      <c r="N58" s="31" t="s">
        <v>3</v>
      </c>
      <c r="O58" s="31" t="s">
        <v>3</v>
      </c>
      <c r="P58" s="31" t="s">
        <v>3</v>
      </c>
      <c r="Q58" s="31" t="s">
        <v>3</v>
      </c>
      <c r="R58" s="31" t="s">
        <v>3</v>
      </c>
      <c r="S58" s="31" t="s">
        <v>3</v>
      </c>
      <c r="T58" s="46" t="s">
        <v>3</v>
      </c>
      <c r="U58" s="49" t="s">
        <v>3</v>
      </c>
      <c r="V58" s="88" t="s">
        <v>3</v>
      </c>
      <c r="W58" s="110" t="s">
        <v>3</v>
      </c>
      <c r="X58" s="102" t="s">
        <v>3</v>
      </c>
    </row>
    <row r="59" spans="1:24" ht="14.5" customHeight="1" x14ac:dyDescent="0.35">
      <c r="A59" s="46"/>
      <c r="B59" s="48" t="s">
        <v>1170</v>
      </c>
      <c r="C59" s="145" t="s">
        <v>1</v>
      </c>
      <c r="D59" s="30">
        <v>0.21299999999999999</v>
      </c>
      <c r="E59" s="30">
        <v>7.4939999999999998</v>
      </c>
      <c r="F59" s="30">
        <v>14.31</v>
      </c>
      <c r="G59" s="30">
        <v>14.15</v>
      </c>
      <c r="H59" s="30">
        <v>9.6000000000000002E-2</v>
      </c>
      <c r="I59" s="31" t="s">
        <v>3</v>
      </c>
      <c r="J59" s="31" t="s">
        <v>3</v>
      </c>
      <c r="K59" s="31" t="s">
        <v>3</v>
      </c>
      <c r="L59" s="30">
        <v>3.7999999999999999E-2</v>
      </c>
      <c r="M59" s="30">
        <v>8.6999999999999994E-2</v>
      </c>
      <c r="N59" s="30">
        <v>62.32</v>
      </c>
      <c r="O59" s="30">
        <v>8.7999999999999995E-2</v>
      </c>
      <c r="P59" s="30">
        <v>0.223</v>
      </c>
      <c r="Q59" s="31" t="s">
        <v>3</v>
      </c>
      <c r="R59" s="31" t="s">
        <v>3</v>
      </c>
      <c r="S59" s="30">
        <v>99.019000000000005</v>
      </c>
      <c r="T59" s="46">
        <v>69.169687927721355</v>
      </c>
      <c r="U59" s="99">
        <v>84.799499230551106</v>
      </c>
      <c r="V59" s="88">
        <v>21.437275831252247</v>
      </c>
      <c r="W59" s="110">
        <v>11.242325828547802</v>
      </c>
      <c r="X59" s="102">
        <v>3.4091063067348264</v>
      </c>
    </row>
    <row r="60" spans="1:24" ht="14.5" customHeight="1" x14ac:dyDescent="0.35">
      <c r="A60" s="46"/>
      <c r="B60" s="48" t="s">
        <v>1171</v>
      </c>
      <c r="C60" s="145" t="s">
        <v>1</v>
      </c>
      <c r="D60" s="30" t="s">
        <v>3</v>
      </c>
      <c r="E60" s="30" t="s">
        <v>3</v>
      </c>
      <c r="F60" s="30" t="s">
        <v>3</v>
      </c>
      <c r="G60" s="30" t="s">
        <v>3</v>
      </c>
      <c r="H60" s="30" t="s">
        <v>3</v>
      </c>
      <c r="I60" s="31" t="s">
        <v>3</v>
      </c>
      <c r="J60" s="31" t="s">
        <v>3</v>
      </c>
      <c r="K60" s="31" t="s">
        <v>3</v>
      </c>
      <c r="L60" s="30" t="s">
        <v>3</v>
      </c>
      <c r="M60" s="30" t="s">
        <v>3</v>
      </c>
      <c r="N60" s="30" t="s">
        <v>3</v>
      </c>
      <c r="O60" s="30" t="s">
        <v>3</v>
      </c>
      <c r="P60" s="30" t="s">
        <v>3</v>
      </c>
      <c r="Q60" s="31" t="s">
        <v>3</v>
      </c>
      <c r="R60" s="31" t="s">
        <v>3</v>
      </c>
      <c r="S60" s="30" t="s">
        <v>3</v>
      </c>
      <c r="T60" s="46" t="s">
        <v>3</v>
      </c>
      <c r="U60" s="49" t="s">
        <v>3</v>
      </c>
      <c r="V60" s="88" t="s">
        <v>3</v>
      </c>
      <c r="W60" s="110" t="s">
        <v>3</v>
      </c>
      <c r="X60" s="102" t="s">
        <v>3</v>
      </c>
    </row>
    <row r="61" spans="1:24" ht="14.5" customHeight="1" x14ac:dyDescent="0.35">
      <c r="A61" s="46"/>
      <c r="B61" s="48" t="s">
        <v>1172</v>
      </c>
      <c r="C61" s="145" t="s">
        <v>1</v>
      </c>
      <c r="D61" s="30">
        <v>0.16</v>
      </c>
      <c r="E61" s="30">
        <v>5.8879999999999999</v>
      </c>
      <c r="F61" s="30">
        <v>15.824</v>
      </c>
      <c r="G61" s="30">
        <v>13.16</v>
      </c>
      <c r="H61" s="30">
        <v>0.124</v>
      </c>
      <c r="I61" s="31" t="s">
        <v>3</v>
      </c>
      <c r="J61" s="31" t="s">
        <v>3</v>
      </c>
      <c r="K61" s="31" t="s">
        <v>3</v>
      </c>
      <c r="L61" s="30">
        <v>7.6999999999999999E-2</v>
      </c>
      <c r="M61" s="30">
        <v>7.4999999999999997E-2</v>
      </c>
      <c r="N61" s="30">
        <v>63.908000000000001</v>
      </c>
      <c r="O61" s="30">
        <v>7.1999999999999995E-2</v>
      </c>
      <c r="P61" s="30">
        <v>0.26500000000000001</v>
      </c>
      <c r="Q61" s="31" t="s">
        <v>3</v>
      </c>
      <c r="R61" s="31" t="s">
        <v>3</v>
      </c>
      <c r="S61" s="30">
        <v>99.552999999999997</v>
      </c>
      <c r="T61" s="46">
        <v>64.927447632996632</v>
      </c>
      <c r="U61" s="99">
        <v>87.924604540211604</v>
      </c>
      <c r="V61" s="88">
        <v>19.921435306567258</v>
      </c>
      <c r="W61" s="110">
        <v>12.671632077088795</v>
      </c>
      <c r="X61" s="102">
        <v>3.5032264727312201</v>
      </c>
    </row>
    <row r="62" spans="1:24" ht="14.5" customHeight="1" x14ac:dyDescent="0.35">
      <c r="A62" s="46"/>
      <c r="B62" s="48" t="s">
        <v>1173</v>
      </c>
      <c r="C62" s="145" t="s">
        <v>1</v>
      </c>
      <c r="D62" s="30">
        <v>0.11600000000000001</v>
      </c>
      <c r="E62" s="30">
        <v>7.6260000000000003</v>
      </c>
      <c r="F62" s="30">
        <v>14.286</v>
      </c>
      <c r="G62" s="30">
        <v>14.438000000000001</v>
      </c>
      <c r="H62" s="30">
        <v>0.112</v>
      </c>
      <c r="I62" s="31" t="s">
        <v>3</v>
      </c>
      <c r="J62" s="31" t="s">
        <v>3</v>
      </c>
      <c r="K62" s="31" t="s">
        <v>3</v>
      </c>
      <c r="L62" s="30">
        <v>0.04</v>
      </c>
      <c r="M62" s="30">
        <v>8.8999999999999996E-2</v>
      </c>
      <c r="N62" s="30">
        <v>62.607999999999997</v>
      </c>
      <c r="O62" s="30">
        <v>8.1000000000000003E-2</v>
      </c>
      <c r="P62" s="30">
        <v>0.22900000000000001</v>
      </c>
      <c r="Q62" s="31" t="s">
        <v>3</v>
      </c>
      <c r="R62" s="31" t="s">
        <v>3</v>
      </c>
      <c r="S62" s="30">
        <v>99.625</v>
      </c>
      <c r="T62" s="46">
        <v>70.250113848091303</v>
      </c>
      <c r="U62" s="99">
        <v>84.633120421293114</v>
      </c>
      <c r="V62" s="88">
        <v>23.709178569893137</v>
      </c>
      <c r="W62" s="110">
        <v>10.898906749505066</v>
      </c>
      <c r="X62" s="102">
        <v>3.7640767292750188</v>
      </c>
    </row>
    <row r="63" spans="1:24" ht="14.5" customHeight="1" x14ac:dyDescent="0.35">
      <c r="A63" s="46"/>
      <c r="B63" s="48" t="s">
        <v>1174</v>
      </c>
      <c r="C63" s="145" t="s">
        <v>1</v>
      </c>
      <c r="D63" s="30">
        <v>0.152</v>
      </c>
      <c r="E63" s="30">
        <v>6.21</v>
      </c>
      <c r="F63" s="30">
        <v>15.007999999999999</v>
      </c>
      <c r="G63" s="30">
        <v>13.641999999999999</v>
      </c>
      <c r="H63" s="30">
        <v>0.105</v>
      </c>
      <c r="I63" s="31" t="s">
        <v>3</v>
      </c>
      <c r="J63" s="31" t="s">
        <v>3</v>
      </c>
      <c r="K63" s="31" t="s">
        <v>3</v>
      </c>
      <c r="L63" s="30">
        <v>8.8999999999999996E-2</v>
      </c>
      <c r="M63" s="30">
        <v>8.1000000000000003E-2</v>
      </c>
      <c r="N63" s="30">
        <v>63.392000000000003</v>
      </c>
      <c r="O63" s="30">
        <v>8.2000000000000003E-2</v>
      </c>
      <c r="P63" s="30">
        <v>0.26400000000000001</v>
      </c>
      <c r="Q63" s="31" t="s">
        <v>3</v>
      </c>
      <c r="R63" s="31" t="s">
        <v>3</v>
      </c>
      <c r="S63" s="30">
        <v>99.025000000000006</v>
      </c>
      <c r="T63" s="46">
        <v>67.324487363637701</v>
      </c>
      <c r="U63" s="99">
        <v>87.25791899615777</v>
      </c>
      <c r="V63" s="88">
        <v>21.360235834458646</v>
      </c>
      <c r="W63" s="110">
        <v>11.802255805964446</v>
      </c>
      <c r="X63" s="102">
        <v>3.5625435228317102</v>
      </c>
    </row>
    <row r="64" spans="1:24" ht="14.5" customHeight="1" x14ac:dyDescent="0.35">
      <c r="A64" s="46"/>
      <c r="B64" s="48" t="s">
        <v>1175</v>
      </c>
      <c r="C64" s="145" t="s">
        <v>1</v>
      </c>
      <c r="D64" s="30">
        <v>0.151</v>
      </c>
      <c r="E64" s="30">
        <v>6.1180000000000003</v>
      </c>
      <c r="F64" s="30">
        <v>15.004</v>
      </c>
      <c r="G64" s="30">
        <v>13.266</v>
      </c>
      <c r="H64" s="30">
        <v>0.111</v>
      </c>
      <c r="I64" s="31" t="s">
        <v>3</v>
      </c>
      <c r="J64" s="31" t="s">
        <v>3</v>
      </c>
      <c r="K64" s="31" t="s">
        <v>3</v>
      </c>
      <c r="L64" s="30">
        <v>9.1999999999999998E-2</v>
      </c>
      <c r="M64" s="30">
        <v>7.1999999999999995E-2</v>
      </c>
      <c r="N64" s="30">
        <v>63.41</v>
      </c>
      <c r="O64" s="30">
        <v>8.5999999999999993E-2</v>
      </c>
      <c r="P64" s="30">
        <v>0.26700000000000002</v>
      </c>
      <c r="Q64" s="31" t="s">
        <v>3</v>
      </c>
      <c r="R64" s="31" t="s">
        <v>3</v>
      </c>
      <c r="S64" s="30">
        <v>98.576999999999998</v>
      </c>
      <c r="T64" s="46">
        <v>65.956493107216204</v>
      </c>
      <c r="U64" s="99">
        <v>87.426069962296552</v>
      </c>
      <c r="V64" s="88">
        <v>18.651922038879974</v>
      </c>
      <c r="W64" s="110">
        <v>12.205465617286448</v>
      </c>
      <c r="X64" s="102">
        <v>3.110011259509569</v>
      </c>
    </row>
    <row r="65" spans="1:24" ht="14.5" customHeight="1" x14ac:dyDescent="0.35">
      <c r="A65" s="46"/>
      <c r="B65" s="48" t="s">
        <v>1176</v>
      </c>
      <c r="C65" s="145" t="s">
        <v>1</v>
      </c>
      <c r="D65" s="31" t="s">
        <v>3</v>
      </c>
      <c r="E65" s="31" t="s">
        <v>3</v>
      </c>
      <c r="F65" s="31" t="s">
        <v>3</v>
      </c>
      <c r="G65" s="31" t="s">
        <v>3</v>
      </c>
      <c r="H65" s="31" t="s">
        <v>3</v>
      </c>
      <c r="I65" s="31" t="s">
        <v>3</v>
      </c>
      <c r="J65" s="31" t="s">
        <v>3</v>
      </c>
      <c r="K65" s="31" t="s">
        <v>3</v>
      </c>
      <c r="L65" s="31" t="s">
        <v>3</v>
      </c>
      <c r="M65" s="31" t="s">
        <v>3</v>
      </c>
      <c r="N65" s="31" t="s">
        <v>3</v>
      </c>
      <c r="O65" s="31" t="s">
        <v>3</v>
      </c>
      <c r="P65" s="31" t="s">
        <v>3</v>
      </c>
      <c r="Q65" s="31" t="s">
        <v>3</v>
      </c>
      <c r="R65" s="31" t="s">
        <v>3</v>
      </c>
      <c r="S65" s="31" t="s">
        <v>3</v>
      </c>
      <c r="T65" s="46" t="s">
        <v>3</v>
      </c>
      <c r="U65" s="49" t="s">
        <v>3</v>
      </c>
      <c r="V65" s="88" t="s">
        <v>3</v>
      </c>
      <c r="W65" s="110" t="s">
        <v>3</v>
      </c>
      <c r="X65" s="102" t="s">
        <v>3</v>
      </c>
    </row>
    <row r="66" spans="1:24" ht="14.5" customHeight="1" x14ac:dyDescent="0.35">
      <c r="A66" s="46"/>
      <c r="B66" s="48" t="s">
        <v>1177</v>
      </c>
      <c r="C66" s="145" t="s">
        <v>1</v>
      </c>
      <c r="D66" s="30">
        <v>0.159</v>
      </c>
      <c r="E66" s="30">
        <v>6.0880000000000001</v>
      </c>
      <c r="F66" s="30">
        <v>13.46</v>
      </c>
      <c r="G66" s="30">
        <v>14.71</v>
      </c>
      <c r="H66" s="30">
        <v>0.1</v>
      </c>
      <c r="I66" s="31" t="s">
        <v>3</v>
      </c>
      <c r="J66" s="31" t="s">
        <v>3</v>
      </c>
      <c r="K66" s="31" t="s">
        <v>3</v>
      </c>
      <c r="L66" s="30">
        <v>0.47799999999999998</v>
      </c>
      <c r="M66" s="30">
        <v>0.108</v>
      </c>
      <c r="N66" s="30">
        <v>64.138000000000005</v>
      </c>
      <c r="O66" s="30">
        <v>0.10299999999999999</v>
      </c>
      <c r="P66" s="30">
        <v>0.219</v>
      </c>
      <c r="Q66" s="31" t="s">
        <v>3</v>
      </c>
      <c r="R66" s="31" t="s">
        <v>3</v>
      </c>
      <c r="S66" s="30">
        <v>99.563000000000002</v>
      </c>
      <c r="T66" s="46">
        <v>71.222107695709468</v>
      </c>
      <c r="U66" s="99">
        <v>87.604500999950503</v>
      </c>
      <c r="V66" s="88">
        <v>21.286468466701848</v>
      </c>
      <c r="W66" s="110">
        <v>10.594841344381932</v>
      </c>
      <c r="X66" s="102">
        <v>3.1840508139883594</v>
      </c>
    </row>
    <row r="67" spans="1:24" ht="14.5" customHeight="1" x14ac:dyDescent="0.35">
      <c r="A67" s="46"/>
      <c r="B67" s="48" t="s">
        <v>1178</v>
      </c>
      <c r="C67" s="145" t="s">
        <v>1</v>
      </c>
      <c r="D67" s="30">
        <v>0.20100000000000001</v>
      </c>
      <c r="E67" s="30">
        <v>7.5</v>
      </c>
      <c r="F67" s="30">
        <v>14.42</v>
      </c>
      <c r="G67" s="30">
        <v>14.24</v>
      </c>
      <c r="H67" s="30">
        <v>0.11</v>
      </c>
      <c r="I67" s="31" t="s">
        <v>3</v>
      </c>
      <c r="J67" s="31" t="s">
        <v>3</v>
      </c>
      <c r="K67" s="31" t="s">
        <v>3</v>
      </c>
      <c r="L67" s="30">
        <v>0.03</v>
      </c>
      <c r="M67" s="30">
        <v>0.09</v>
      </c>
      <c r="N67" s="30">
        <v>62.47</v>
      </c>
      <c r="O67" s="30">
        <v>0.11</v>
      </c>
      <c r="P67" s="30">
        <v>0.215</v>
      </c>
      <c r="Q67" s="31" t="s">
        <v>3</v>
      </c>
      <c r="R67" s="31" t="s">
        <v>3</v>
      </c>
      <c r="S67" s="30">
        <v>99.385999999999996</v>
      </c>
      <c r="T67" s="46">
        <v>69.52235971447449</v>
      </c>
      <c r="U67" s="99">
        <v>84.820159561197755</v>
      </c>
      <c r="V67" s="88">
        <v>22.831654845120728</v>
      </c>
      <c r="W67" s="110">
        <v>11.127675371333591</v>
      </c>
      <c r="X67" s="102">
        <v>3.6587603598369802</v>
      </c>
    </row>
    <row r="68" spans="1:24" ht="14.5" customHeight="1" x14ac:dyDescent="0.35">
      <c r="A68" s="46"/>
      <c r="B68" s="48" t="s">
        <v>1179</v>
      </c>
      <c r="C68" s="145" t="s">
        <v>1</v>
      </c>
      <c r="D68" s="30">
        <v>0.161</v>
      </c>
      <c r="E68" s="30">
        <v>6.1230000000000002</v>
      </c>
      <c r="F68" s="30">
        <v>14.76</v>
      </c>
      <c r="G68" s="30">
        <v>13.393000000000001</v>
      </c>
      <c r="H68" s="30">
        <v>0.10299999999999999</v>
      </c>
      <c r="I68" s="31" t="s">
        <v>3</v>
      </c>
      <c r="J68" s="31" t="s">
        <v>3</v>
      </c>
      <c r="K68" s="31" t="s">
        <v>3</v>
      </c>
      <c r="L68" s="30">
        <v>6.8000000000000005E-2</v>
      </c>
      <c r="M68" s="30">
        <v>7.8E-2</v>
      </c>
      <c r="N68" s="30">
        <v>63.533000000000001</v>
      </c>
      <c r="O68" s="30">
        <v>8.6999999999999994E-2</v>
      </c>
      <c r="P68" s="30">
        <v>0.27400000000000002</v>
      </c>
      <c r="Q68" s="31" t="s">
        <v>3</v>
      </c>
      <c r="R68" s="31" t="s">
        <v>3</v>
      </c>
      <c r="S68" s="30">
        <v>98.58</v>
      </c>
      <c r="T68" s="46">
        <v>66.543687678096177</v>
      </c>
      <c r="U68" s="99">
        <v>87.438387292958964</v>
      </c>
      <c r="V68" s="88">
        <v>18.679443864678291</v>
      </c>
      <c r="W68" s="110">
        <v>12.002914085573485</v>
      </c>
      <c r="X68" s="102">
        <v>3.0639495767021865</v>
      </c>
    </row>
    <row r="69" spans="1:24" ht="14.5" customHeight="1" x14ac:dyDescent="0.35">
      <c r="A69" s="46"/>
      <c r="B69" s="48" t="s">
        <v>1180</v>
      </c>
      <c r="C69" s="145" t="s">
        <v>1</v>
      </c>
      <c r="D69" s="30">
        <v>0.14799999999999999</v>
      </c>
      <c r="E69" s="30">
        <v>6.3</v>
      </c>
      <c r="F69" s="30">
        <v>14.86</v>
      </c>
      <c r="G69" s="30">
        <v>13.94</v>
      </c>
      <c r="H69" s="30">
        <v>0.112</v>
      </c>
      <c r="I69" s="31" t="s">
        <v>3</v>
      </c>
      <c r="J69" s="31" t="s">
        <v>3</v>
      </c>
      <c r="K69" s="31" t="s">
        <v>3</v>
      </c>
      <c r="L69" s="30">
        <v>7.5999999999999998E-2</v>
      </c>
      <c r="M69" s="30">
        <v>6.0999999999999999E-2</v>
      </c>
      <c r="N69" s="30">
        <v>63.63</v>
      </c>
      <c r="O69" s="30">
        <v>9.1999999999999998E-2</v>
      </c>
      <c r="P69" s="30">
        <v>0.27400000000000002</v>
      </c>
      <c r="Q69" s="31" t="s">
        <v>3</v>
      </c>
      <c r="R69" s="31" t="s">
        <v>3</v>
      </c>
      <c r="S69" s="30">
        <v>99.492999999999995</v>
      </c>
      <c r="T69" s="46">
        <v>68.395990163354767</v>
      </c>
      <c r="U69" s="99">
        <v>87.139133574056061</v>
      </c>
      <c r="V69" s="88">
        <v>22.733162861330598</v>
      </c>
      <c r="W69" s="110">
        <v>11.481851998806274</v>
      </c>
      <c r="X69" s="102">
        <v>3.7541358737265886</v>
      </c>
    </row>
    <row r="70" spans="1:24" ht="14.5" customHeight="1" x14ac:dyDescent="0.35">
      <c r="A70" s="46"/>
      <c r="B70" s="48" t="s">
        <v>1181</v>
      </c>
      <c r="C70" s="145" t="s">
        <v>1</v>
      </c>
      <c r="D70" s="30">
        <v>0.105</v>
      </c>
      <c r="E70" s="30">
        <v>5.6379999999999999</v>
      </c>
      <c r="F70" s="30">
        <v>15.295999999999999</v>
      </c>
      <c r="G70" s="30">
        <v>13.266</v>
      </c>
      <c r="H70" s="30">
        <v>0.108</v>
      </c>
      <c r="I70" s="31" t="s">
        <v>3</v>
      </c>
      <c r="J70" s="31" t="s">
        <v>3</v>
      </c>
      <c r="K70" s="31" t="s">
        <v>3</v>
      </c>
      <c r="L70" s="30">
        <v>7.8E-2</v>
      </c>
      <c r="M70" s="30">
        <v>7.8E-2</v>
      </c>
      <c r="N70" s="30">
        <v>64.87</v>
      </c>
      <c r="O70" s="30">
        <v>0.08</v>
      </c>
      <c r="P70" s="30">
        <v>0.2</v>
      </c>
      <c r="Q70" s="31" t="s">
        <v>3</v>
      </c>
      <c r="R70" s="31" t="s">
        <v>3</v>
      </c>
      <c r="S70" s="30">
        <v>99.718999999999994</v>
      </c>
      <c r="T70" s="46">
        <v>65.531158633629417</v>
      </c>
      <c r="U70" s="99">
        <v>88.530313682389178</v>
      </c>
      <c r="V70" s="88">
        <v>18.68351821257049</v>
      </c>
      <c r="W70" s="110">
        <v>12.438169054205218</v>
      </c>
      <c r="X70" s="102">
        <v>3.1759075300617412</v>
      </c>
    </row>
    <row r="71" spans="1:24" ht="14.5" customHeight="1" x14ac:dyDescent="0.35">
      <c r="A71" s="46"/>
      <c r="B71" s="48" t="s">
        <v>1182</v>
      </c>
      <c r="C71" s="145" t="s">
        <v>1</v>
      </c>
      <c r="D71" s="30">
        <v>0.13200000000000001</v>
      </c>
      <c r="E71" s="30">
        <v>5.6</v>
      </c>
      <c r="F71" s="30">
        <v>15.504</v>
      </c>
      <c r="G71" s="30">
        <v>13.28</v>
      </c>
      <c r="H71" s="30">
        <v>0.11899999999999999</v>
      </c>
      <c r="I71" s="31" t="s">
        <v>3</v>
      </c>
      <c r="J71" s="31" t="s">
        <v>3</v>
      </c>
      <c r="K71" s="31" t="s">
        <v>3</v>
      </c>
      <c r="L71" s="30">
        <v>6.9000000000000006E-2</v>
      </c>
      <c r="M71" s="30">
        <v>8.1000000000000003E-2</v>
      </c>
      <c r="N71" s="30">
        <v>64.201999999999998</v>
      </c>
      <c r="O71" s="30">
        <v>8.1000000000000003E-2</v>
      </c>
      <c r="P71" s="30">
        <v>0.19400000000000001</v>
      </c>
      <c r="Q71" s="31" t="s">
        <v>3</v>
      </c>
      <c r="R71" s="31" t="s">
        <v>3</v>
      </c>
      <c r="S71" s="30">
        <v>99.262</v>
      </c>
      <c r="T71" s="46">
        <v>65.841298323780762</v>
      </c>
      <c r="U71" s="99">
        <v>88.493829082594203</v>
      </c>
      <c r="V71" s="88">
        <v>20.787283298526514</v>
      </c>
      <c r="W71" s="110">
        <v>12.281139597396448</v>
      </c>
      <c r="X71" s="102">
        <v>3.5815647654133258</v>
      </c>
    </row>
    <row r="72" spans="1:24" ht="14.5" customHeight="1" x14ac:dyDescent="0.35">
      <c r="A72" s="46"/>
      <c r="B72" s="48" t="s">
        <v>1183</v>
      </c>
      <c r="C72" s="145" t="s">
        <v>1</v>
      </c>
      <c r="D72" s="30">
        <v>0.16700000000000001</v>
      </c>
      <c r="E72" s="30">
        <v>6.8479999999999999</v>
      </c>
      <c r="F72" s="30">
        <v>14.692</v>
      </c>
      <c r="G72" s="30">
        <v>14.135</v>
      </c>
      <c r="H72" s="30">
        <v>0.11</v>
      </c>
      <c r="I72" s="31" t="s">
        <v>3</v>
      </c>
      <c r="J72" s="31" t="s">
        <v>3</v>
      </c>
      <c r="K72" s="31" t="s">
        <v>3</v>
      </c>
      <c r="L72" s="30">
        <v>4.1000000000000002E-2</v>
      </c>
      <c r="M72" s="30">
        <v>8.6999999999999994E-2</v>
      </c>
      <c r="N72" s="30">
        <v>63.162999999999997</v>
      </c>
      <c r="O72" s="30">
        <v>9.1999999999999998E-2</v>
      </c>
      <c r="P72" s="30">
        <v>0.24199999999999999</v>
      </c>
      <c r="Q72" s="31" t="s">
        <v>3</v>
      </c>
      <c r="R72" s="31" t="s">
        <v>3</v>
      </c>
      <c r="S72" s="30">
        <v>99.576999999999998</v>
      </c>
      <c r="T72" s="46">
        <v>69.100002244662662</v>
      </c>
      <c r="U72" s="99">
        <v>86.087106040642837</v>
      </c>
      <c r="V72" s="88">
        <v>23.311030296535918</v>
      </c>
      <c r="W72" s="110">
        <v>11.267143428832942</v>
      </c>
      <c r="X72" s="102">
        <v>3.8060431075379504</v>
      </c>
    </row>
    <row r="73" spans="1:24" ht="14.5" customHeight="1" x14ac:dyDescent="0.35">
      <c r="A73" s="46"/>
      <c r="B73" s="48" t="s">
        <v>1184</v>
      </c>
      <c r="C73" s="145" t="s">
        <v>1</v>
      </c>
      <c r="D73" s="30">
        <v>0.155</v>
      </c>
      <c r="E73" s="30">
        <v>6.3470000000000004</v>
      </c>
      <c r="F73" s="30">
        <v>14.525</v>
      </c>
      <c r="G73" s="30">
        <v>14.102</v>
      </c>
      <c r="H73" s="30">
        <v>0.109</v>
      </c>
      <c r="I73" s="31" t="s">
        <v>3</v>
      </c>
      <c r="J73" s="31" t="s">
        <v>3</v>
      </c>
      <c r="K73" s="31" t="s">
        <v>3</v>
      </c>
      <c r="L73" s="30">
        <v>6.2E-2</v>
      </c>
      <c r="M73" s="30">
        <v>9.8000000000000004E-2</v>
      </c>
      <c r="N73" s="30">
        <v>63.837000000000003</v>
      </c>
      <c r="O73" s="30">
        <v>8.8999999999999996E-2</v>
      </c>
      <c r="P73" s="30">
        <v>0.23300000000000001</v>
      </c>
      <c r="Q73" s="31" t="s">
        <v>3</v>
      </c>
      <c r="R73" s="31" t="s">
        <v>3</v>
      </c>
      <c r="S73" s="30">
        <v>99.557000000000002</v>
      </c>
      <c r="T73" s="46">
        <v>69.1175380846487</v>
      </c>
      <c r="U73" s="99">
        <v>87.092163071531232</v>
      </c>
      <c r="V73" s="88">
        <v>22.673946264552548</v>
      </c>
      <c r="W73" s="110">
        <v>11.231609305073743</v>
      </c>
      <c r="X73" s="102">
        <v>3.6599450792715498</v>
      </c>
    </row>
    <row r="74" spans="1:24" ht="14.5" customHeight="1" x14ac:dyDescent="0.35">
      <c r="A74" s="46"/>
      <c r="B74" s="48" t="s">
        <v>1185</v>
      </c>
      <c r="C74" s="145" t="s">
        <v>1</v>
      </c>
      <c r="D74" s="30">
        <v>0.13800000000000001</v>
      </c>
      <c r="E74" s="30">
        <v>6.1890000000000001</v>
      </c>
      <c r="F74" s="30">
        <v>14.592000000000001</v>
      </c>
      <c r="G74" s="30">
        <v>13.768000000000001</v>
      </c>
      <c r="H74" s="30">
        <v>9.6000000000000002E-2</v>
      </c>
      <c r="I74" s="31" t="s">
        <v>3</v>
      </c>
      <c r="J74" s="31" t="s">
        <v>3</v>
      </c>
      <c r="K74" s="31" t="s">
        <v>3</v>
      </c>
      <c r="L74" s="30">
        <v>6.3E-2</v>
      </c>
      <c r="M74" s="30">
        <v>9.0999999999999998E-2</v>
      </c>
      <c r="N74" s="30">
        <v>63.533999999999999</v>
      </c>
      <c r="O74" s="30">
        <v>9.5000000000000001E-2</v>
      </c>
      <c r="P74" s="30">
        <v>0.245</v>
      </c>
      <c r="Q74" s="31" t="s">
        <v>3</v>
      </c>
      <c r="R74" s="31" t="s">
        <v>3</v>
      </c>
      <c r="S74" s="30">
        <v>98.811000000000007</v>
      </c>
      <c r="T74" s="46">
        <v>68.171727110387238</v>
      </c>
      <c r="U74" s="99">
        <v>87.320328329209559</v>
      </c>
      <c r="V74" s="88">
        <v>21.475996079204609</v>
      </c>
      <c r="W74" s="110">
        <v>11.458222652122465</v>
      </c>
      <c r="X74" s="102">
        <v>3.4825667666963063</v>
      </c>
    </row>
    <row r="75" spans="1:24" ht="14.5" customHeight="1" x14ac:dyDescent="0.35">
      <c r="A75" s="46"/>
      <c r="B75" s="48" t="s">
        <v>1186</v>
      </c>
      <c r="C75" s="145" t="s">
        <v>1</v>
      </c>
      <c r="D75" s="31" t="s">
        <v>3</v>
      </c>
      <c r="E75" s="31" t="s">
        <v>3</v>
      </c>
      <c r="F75" s="31" t="s">
        <v>3</v>
      </c>
      <c r="G75" s="31" t="s">
        <v>3</v>
      </c>
      <c r="H75" s="31" t="s">
        <v>3</v>
      </c>
      <c r="I75" s="31" t="s">
        <v>3</v>
      </c>
      <c r="J75" s="31" t="s">
        <v>3</v>
      </c>
      <c r="K75" s="31" t="s">
        <v>3</v>
      </c>
      <c r="L75" s="31" t="s">
        <v>3</v>
      </c>
      <c r="M75" s="31" t="s">
        <v>3</v>
      </c>
      <c r="N75" s="31" t="s">
        <v>3</v>
      </c>
      <c r="O75" s="31" t="s">
        <v>3</v>
      </c>
      <c r="P75" s="31" t="s">
        <v>3</v>
      </c>
      <c r="Q75" s="31" t="s">
        <v>3</v>
      </c>
      <c r="R75" s="31" t="s">
        <v>3</v>
      </c>
      <c r="S75" s="31" t="s">
        <v>3</v>
      </c>
      <c r="T75" s="46" t="s">
        <v>3</v>
      </c>
      <c r="U75" s="49" t="s">
        <v>3</v>
      </c>
      <c r="V75" s="88" t="s">
        <v>3</v>
      </c>
      <c r="W75" s="110" t="s">
        <v>3</v>
      </c>
      <c r="X75" s="102" t="s">
        <v>3</v>
      </c>
    </row>
    <row r="76" spans="1:24" ht="14.5" customHeight="1" x14ac:dyDescent="0.35">
      <c r="A76" s="46"/>
      <c r="B76" s="48" t="s">
        <v>1187</v>
      </c>
      <c r="C76" s="145" t="s">
        <v>1</v>
      </c>
      <c r="D76" s="30">
        <v>0.14499999999999999</v>
      </c>
      <c r="E76" s="30">
        <v>6.49</v>
      </c>
      <c r="F76" s="30">
        <v>14.64</v>
      </c>
      <c r="G76" s="30">
        <v>14.08</v>
      </c>
      <c r="H76" s="30">
        <v>0.124</v>
      </c>
      <c r="I76" s="31" t="s">
        <v>3</v>
      </c>
      <c r="J76" s="31" t="s">
        <v>3</v>
      </c>
      <c r="K76" s="31" t="s">
        <v>3</v>
      </c>
      <c r="L76" s="30">
        <v>0.107</v>
      </c>
      <c r="M76" s="30">
        <v>8.7999999999999995E-2</v>
      </c>
      <c r="N76" s="30">
        <v>63.89</v>
      </c>
      <c r="O76" s="30">
        <v>0.13700000000000001</v>
      </c>
      <c r="P76" s="30">
        <v>0.29399999999999998</v>
      </c>
      <c r="Q76" s="31" t="s">
        <v>3</v>
      </c>
      <c r="R76" s="31" t="s">
        <v>3</v>
      </c>
      <c r="S76" s="30">
        <v>99.995000000000005</v>
      </c>
      <c r="T76" s="46">
        <v>68.915075105597225</v>
      </c>
      <c r="U76" s="99">
        <v>86.849099485199872</v>
      </c>
      <c r="V76" s="88">
        <v>22.67235388038139</v>
      </c>
      <c r="W76" s="110">
        <v>11.320767391912163</v>
      </c>
      <c r="X76" s="102">
        <v>3.6886631973680113</v>
      </c>
    </row>
    <row r="77" spans="1:24" ht="14.5" customHeight="1" x14ac:dyDescent="0.35">
      <c r="A77" s="46"/>
      <c r="B77" s="48" t="s">
        <v>1188</v>
      </c>
      <c r="C77" s="145" t="s">
        <v>1</v>
      </c>
      <c r="D77" s="30">
        <v>0.124</v>
      </c>
      <c r="E77" s="30">
        <v>6.0270000000000001</v>
      </c>
      <c r="F77" s="30">
        <v>14.367000000000001</v>
      </c>
      <c r="G77" s="30">
        <v>13.617000000000001</v>
      </c>
      <c r="H77" s="30">
        <v>9.7000000000000003E-2</v>
      </c>
      <c r="I77" s="31" t="s">
        <v>3</v>
      </c>
      <c r="J77" s="31" t="s">
        <v>3</v>
      </c>
      <c r="K77" s="31" t="s">
        <v>3</v>
      </c>
      <c r="L77" s="30">
        <v>6.5000000000000002E-2</v>
      </c>
      <c r="M77" s="30">
        <v>8.4000000000000005E-2</v>
      </c>
      <c r="N77" s="30">
        <v>63.686999999999998</v>
      </c>
      <c r="O77" s="30">
        <v>9.5000000000000001E-2</v>
      </c>
      <c r="P77" s="30">
        <v>0.28299999999999997</v>
      </c>
      <c r="Q77" s="31" t="s">
        <v>3</v>
      </c>
      <c r="R77" s="31" t="s">
        <v>3</v>
      </c>
      <c r="S77" s="30">
        <v>98.445999999999998</v>
      </c>
      <c r="T77" s="46">
        <v>67.794229600066373</v>
      </c>
      <c r="U77" s="99">
        <v>87.637189680153597</v>
      </c>
      <c r="V77" s="88">
        <v>19.740965322152285</v>
      </c>
      <c r="W77" s="110">
        <v>11.530815512166383</v>
      </c>
      <c r="X77" s="102">
        <v>3.1518518213295006</v>
      </c>
    </row>
    <row r="78" spans="1:24" ht="14.5" customHeight="1" x14ac:dyDescent="0.35">
      <c r="A78" s="46"/>
      <c r="B78" s="48" t="s">
        <v>1189</v>
      </c>
      <c r="C78" s="145" t="s">
        <v>1</v>
      </c>
      <c r="D78" s="30">
        <v>0.17</v>
      </c>
      <c r="E78" s="30">
        <v>6.04</v>
      </c>
      <c r="F78" s="30">
        <v>14.94</v>
      </c>
      <c r="G78" s="30">
        <v>13.47</v>
      </c>
      <c r="H78" s="30">
        <v>0.112</v>
      </c>
      <c r="I78" s="31" t="s">
        <v>3</v>
      </c>
      <c r="J78" s="31" t="s">
        <v>3</v>
      </c>
      <c r="K78" s="31" t="s">
        <v>3</v>
      </c>
      <c r="L78" s="30">
        <v>7.1999999999999995E-2</v>
      </c>
      <c r="M78" s="30">
        <v>7.8E-2</v>
      </c>
      <c r="N78" s="30">
        <v>62.97</v>
      </c>
      <c r="O78" s="30">
        <v>8.8999999999999996E-2</v>
      </c>
      <c r="P78" s="30">
        <v>0.30599999999999999</v>
      </c>
      <c r="Q78" s="31" t="s">
        <v>3</v>
      </c>
      <c r="R78" s="31" t="s">
        <v>3</v>
      </c>
      <c r="S78" s="30">
        <v>98.247</v>
      </c>
      <c r="T78" s="46">
        <v>67.098453616697057</v>
      </c>
      <c r="U78" s="99">
        <v>87.490435577491368</v>
      </c>
      <c r="V78" s="88">
        <v>21.194156666827514</v>
      </c>
      <c r="W78" s="110">
        <v>11.773592993975969</v>
      </c>
      <c r="X78" s="102">
        <v>3.5188281057945048</v>
      </c>
    </row>
    <row r="79" spans="1:24" ht="14.5" customHeight="1" x14ac:dyDescent="0.35">
      <c r="A79" s="46"/>
      <c r="B79" s="48" t="s">
        <v>1190</v>
      </c>
      <c r="C79" s="145" t="s">
        <v>1</v>
      </c>
      <c r="D79" s="30">
        <v>0.107</v>
      </c>
      <c r="E79" s="30">
        <v>6.3559999999999999</v>
      </c>
      <c r="F79" s="30">
        <v>15.07</v>
      </c>
      <c r="G79" s="30">
        <v>13.958</v>
      </c>
      <c r="H79" s="30">
        <v>0.10299999999999999</v>
      </c>
      <c r="I79" s="31" t="s">
        <v>3</v>
      </c>
      <c r="J79" s="31" t="s">
        <v>3</v>
      </c>
      <c r="K79" s="31" t="s">
        <v>3</v>
      </c>
      <c r="L79" s="30">
        <v>7.4999999999999997E-2</v>
      </c>
      <c r="M79" s="30">
        <v>8.7999999999999995E-2</v>
      </c>
      <c r="N79" s="30">
        <v>63.86</v>
      </c>
      <c r="O79" s="30">
        <v>7.5999999999999998E-2</v>
      </c>
      <c r="P79" s="30">
        <v>0.27200000000000002</v>
      </c>
      <c r="Q79" s="31" t="s">
        <v>3</v>
      </c>
      <c r="R79" s="31" t="s">
        <v>3</v>
      </c>
      <c r="S79" s="30">
        <v>99.965000000000003</v>
      </c>
      <c r="T79" s="46">
        <v>68.223833253636343</v>
      </c>
      <c r="U79" s="99">
        <v>87.080278613160743</v>
      </c>
      <c r="V79" s="88">
        <v>23.102370191781326</v>
      </c>
      <c r="W79" s="110">
        <v>11.588472812098555</v>
      </c>
      <c r="X79" s="102">
        <v>3.8690211639148768</v>
      </c>
    </row>
    <row r="80" spans="1:24" ht="14.5" customHeight="1" x14ac:dyDescent="0.35">
      <c r="A80" s="46"/>
      <c r="B80" s="48" t="s">
        <v>1191</v>
      </c>
      <c r="C80" s="145" t="s">
        <v>1</v>
      </c>
      <c r="D80" s="30">
        <v>0.27500000000000002</v>
      </c>
      <c r="E80" s="30">
        <v>6.2080000000000002</v>
      </c>
      <c r="F80" s="30">
        <v>15.05</v>
      </c>
      <c r="G80" s="30">
        <v>13.58</v>
      </c>
      <c r="H80" s="30">
        <v>0.109</v>
      </c>
      <c r="I80" s="31" t="s">
        <v>3</v>
      </c>
      <c r="J80" s="31" t="s">
        <v>3</v>
      </c>
      <c r="K80" s="31" t="s">
        <v>3</v>
      </c>
      <c r="L80" s="30">
        <v>7.1999999999999995E-2</v>
      </c>
      <c r="M80" s="30">
        <v>8.5999999999999993E-2</v>
      </c>
      <c r="N80" s="30">
        <v>63.247</v>
      </c>
      <c r="O80" s="30">
        <v>0.09</v>
      </c>
      <c r="P80" s="30">
        <v>0.27900000000000003</v>
      </c>
      <c r="Q80" s="31" t="s">
        <v>3</v>
      </c>
      <c r="R80" s="31" t="s">
        <v>3</v>
      </c>
      <c r="S80" s="30">
        <v>98.995999999999995</v>
      </c>
      <c r="T80" s="46">
        <v>66.858789624869203</v>
      </c>
      <c r="U80" s="99">
        <v>87.236023327996662</v>
      </c>
      <c r="V80" s="88">
        <v>20.272022160441249</v>
      </c>
      <c r="W80" s="110">
        <v>11.999060664853591</v>
      </c>
      <c r="X80" s="102">
        <v>3.3905088831482035</v>
      </c>
    </row>
    <row r="81" spans="1:24" ht="14.5" customHeight="1" x14ac:dyDescent="0.35">
      <c r="A81" s="46"/>
      <c r="B81" s="48" t="s">
        <v>1192</v>
      </c>
      <c r="C81" s="145" t="s">
        <v>1</v>
      </c>
      <c r="D81" s="31" t="s">
        <v>3</v>
      </c>
      <c r="E81" s="31" t="s">
        <v>3</v>
      </c>
      <c r="F81" s="31" t="s">
        <v>3</v>
      </c>
      <c r="G81" s="31" t="s">
        <v>3</v>
      </c>
      <c r="H81" s="31" t="s">
        <v>3</v>
      </c>
      <c r="I81" s="31" t="s">
        <v>3</v>
      </c>
      <c r="J81" s="31" t="s">
        <v>3</v>
      </c>
      <c r="K81" s="31" t="s">
        <v>3</v>
      </c>
      <c r="L81" s="31" t="s">
        <v>3</v>
      </c>
      <c r="M81" s="31" t="s">
        <v>3</v>
      </c>
      <c r="N81" s="31" t="s">
        <v>3</v>
      </c>
      <c r="O81" s="31" t="s">
        <v>3</v>
      </c>
      <c r="P81" s="31" t="s">
        <v>3</v>
      </c>
      <c r="Q81" s="31" t="s">
        <v>3</v>
      </c>
      <c r="R81" s="31" t="s">
        <v>3</v>
      </c>
      <c r="S81" s="31" t="s">
        <v>3</v>
      </c>
      <c r="T81" s="46" t="s">
        <v>3</v>
      </c>
      <c r="U81" s="49" t="s">
        <v>3</v>
      </c>
      <c r="V81" s="88" t="s">
        <v>3</v>
      </c>
      <c r="W81" s="110" t="s">
        <v>3</v>
      </c>
      <c r="X81" s="102" t="s">
        <v>3</v>
      </c>
    </row>
    <row r="82" spans="1:24" ht="14.5" customHeight="1" x14ac:dyDescent="0.35">
      <c r="A82" s="46"/>
      <c r="B82" s="48" t="s">
        <v>1193</v>
      </c>
      <c r="C82" s="145" t="s">
        <v>1</v>
      </c>
      <c r="D82" s="31" t="s">
        <v>3</v>
      </c>
      <c r="E82" s="31" t="s">
        <v>3</v>
      </c>
      <c r="F82" s="31" t="s">
        <v>3</v>
      </c>
      <c r="G82" s="31" t="s">
        <v>3</v>
      </c>
      <c r="H82" s="31" t="s">
        <v>3</v>
      </c>
      <c r="I82" s="31" t="s">
        <v>3</v>
      </c>
      <c r="J82" s="31" t="s">
        <v>3</v>
      </c>
      <c r="K82" s="31" t="s">
        <v>3</v>
      </c>
      <c r="L82" s="31" t="s">
        <v>3</v>
      </c>
      <c r="M82" s="31" t="s">
        <v>3</v>
      </c>
      <c r="N82" s="31" t="s">
        <v>3</v>
      </c>
      <c r="O82" s="31" t="s">
        <v>3</v>
      </c>
      <c r="P82" s="31" t="s">
        <v>3</v>
      </c>
      <c r="Q82" s="31" t="s">
        <v>3</v>
      </c>
      <c r="R82" s="31" t="s">
        <v>3</v>
      </c>
      <c r="S82" s="31" t="s">
        <v>3</v>
      </c>
      <c r="T82" s="46" t="s">
        <v>3</v>
      </c>
      <c r="U82" s="49" t="s">
        <v>3</v>
      </c>
      <c r="V82" s="88" t="s">
        <v>3</v>
      </c>
      <c r="W82" s="110" t="s">
        <v>3</v>
      </c>
      <c r="X82" s="102" t="s">
        <v>3</v>
      </c>
    </row>
    <row r="83" spans="1:24" ht="14.5" customHeight="1" x14ac:dyDescent="0.35">
      <c r="A83" s="46"/>
      <c r="B83" s="48" t="s">
        <v>1194</v>
      </c>
      <c r="C83" s="145" t="s">
        <v>1</v>
      </c>
      <c r="D83" s="31" t="s">
        <v>3</v>
      </c>
      <c r="E83" s="31" t="s">
        <v>3</v>
      </c>
      <c r="F83" s="31" t="s">
        <v>3</v>
      </c>
      <c r="G83" s="31" t="s">
        <v>3</v>
      </c>
      <c r="H83" s="31" t="s">
        <v>3</v>
      </c>
      <c r="I83" s="31" t="s">
        <v>3</v>
      </c>
      <c r="J83" s="31" t="s">
        <v>3</v>
      </c>
      <c r="K83" s="31" t="s">
        <v>3</v>
      </c>
      <c r="L83" s="31" t="s">
        <v>3</v>
      </c>
      <c r="M83" s="31" t="s">
        <v>3</v>
      </c>
      <c r="N83" s="31" t="s">
        <v>3</v>
      </c>
      <c r="O83" s="31" t="s">
        <v>3</v>
      </c>
      <c r="P83" s="31" t="s">
        <v>3</v>
      </c>
      <c r="Q83" s="31" t="s">
        <v>3</v>
      </c>
      <c r="R83" s="31" t="s">
        <v>3</v>
      </c>
      <c r="S83" s="31" t="s">
        <v>3</v>
      </c>
      <c r="T83" s="46" t="s">
        <v>3</v>
      </c>
      <c r="U83" s="49" t="s">
        <v>3</v>
      </c>
      <c r="V83" s="88" t="s">
        <v>3</v>
      </c>
      <c r="W83" s="110" t="s">
        <v>3</v>
      </c>
      <c r="X83" s="102" t="s">
        <v>3</v>
      </c>
    </row>
    <row r="84" spans="1:24" ht="14.5" customHeight="1" x14ac:dyDescent="0.35">
      <c r="A84" s="46"/>
      <c r="B84" s="48" t="s">
        <v>1195</v>
      </c>
      <c r="C84" s="145" t="s">
        <v>1</v>
      </c>
      <c r="D84" s="31" t="s">
        <v>3</v>
      </c>
      <c r="E84" s="31" t="s">
        <v>3</v>
      </c>
      <c r="F84" s="31" t="s">
        <v>3</v>
      </c>
      <c r="G84" s="31" t="s">
        <v>3</v>
      </c>
      <c r="H84" s="31" t="s">
        <v>3</v>
      </c>
      <c r="I84" s="31" t="s">
        <v>3</v>
      </c>
      <c r="J84" s="31" t="s">
        <v>3</v>
      </c>
      <c r="K84" s="31" t="s">
        <v>3</v>
      </c>
      <c r="L84" s="31" t="s">
        <v>3</v>
      </c>
      <c r="M84" s="31" t="s">
        <v>3</v>
      </c>
      <c r="N84" s="31" t="s">
        <v>3</v>
      </c>
      <c r="O84" s="31" t="s">
        <v>3</v>
      </c>
      <c r="P84" s="31" t="s">
        <v>3</v>
      </c>
      <c r="Q84" s="31" t="s">
        <v>3</v>
      </c>
      <c r="R84" s="31" t="s">
        <v>3</v>
      </c>
      <c r="S84" s="31" t="s">
        <v>3</v>
      </c>
      <c r="T84" s="46" t="s">
        <v>3</v>
      </c>
      <c r="U84" s="49" t="s">
        <v>3</v>
      </c>
      <c r="V84" s="88" t="s">
        <v>3</v>
      </c>
      <c r="W84" s="110" t="s">
        <v>3</v>
      </c>
      <c r="X84" s="102" t="s">
        <v>3</v>
      </c>
    </row>
    <row r="85" spans="1:24" ht="14.5" customHeight="1" x14ac:dyDescent="0.35">
      <c r="A85" s="46"/>
      <c r="B85" s="48" t="s">
        <v>1196</v>
      </c>
      <c r="C85" s="145" t="s">
        <v>1</v>
      </c>
      <c r="D85" s="31" t="s">
        <v>3</v>
      </c>
      <c r="E85" s="31" t="s">
        <v>3</v>
      </c>
      <c r="F85" s="31" t="s">
        <v>3</v>
      </c>
      <c r="G85" s="31" t="s">
        <v>3</v>
      </c>
      <c r="H85" s="31" t="s">
        <v>3</v>
      </c>
      <c r="I85" s="31" t="s">
        <v>3</v>
      </c>
      <c r="J85" s="31" t="s">
        <v>3</v>
      </c>
      <c r="K85" s="31" t="s">
        <v>3</v>
      </c>
      <c r="L85" s="31" t="s">
        <v>3</v>
      </c>
      <c r="M85" s="31" t="s">
        <v>3</v>
      </c>
      <c r="N85" s="31" t="s">
        <v>3</v>
      </c>
      <c r="O85" s="31" t="s">
        <v>3</v>
      </c>
      <c r="P85" s="31" t="s">
        <v>3</v>
      </c>
      <c r="Q85" s="31" t="s">
        <v>3</v>
      </c>
      <c r="R85" s="31" t="s">
        <v>3</v>
      </c>
      <c r="S85" s="31" t="s">
        <v>3</v>
      </c>
      <c r="T85" s="46" t="s">
        <v>3</v>
      </c>
      <c r="U85" s="49" t="s">
        <v>3</v>
      </c>
      <c r="V85" s="88" t="s">
        <v>3</v>
      </c>
      <c r="W85" s="110" t="s">
        <v>3</v>
      </c>
      <c r="X85" s="102" t="s">
        <v>3</v>
      </c>
    </row>
    <row r="86" spans="1:24" ht="14.5" customHeight="1" x14ac:dyDescent="0.35">
      <c r="A86" s="46"/>
      <c r="B86" s="48" t="s">
        <v>1197</v>
      </c>
      <c r="C86" s="145" t="s">
        <v>1</v>
      </c>
      <c r="D86" s="31" t="s">
        <v>3</v>
      </c>
      <c r="E86" s="31" t="s">
        <v>3</v>
      </c>
      <c r="F86" s="31" t="s">
        <v>3</v>
      </c>
      <c r="G86" s="31" t="s">
        <v>3</v>
      </c>
      <c r="H86" s="31" t="s">
        <v>3</v>
      </c>
      <c r="I86" s="31" t="s">
        <v>3</v>
      </c>
      <c r="J86" s="31" t="s">
        <v>3</v>
      </c>
      <c r="K86" s="31" t="s">
        <v>3</v>
      </c>
      <c r="L86" s="31" t="s">
        <v>3</v>
      </c>
      <c r="M86" s="31" t="s">
        <v>3</v>
      </c>
      <c r="N86" s="31" t="s">
        <v>3</v>
      </c>
      <c r="O86" s="31" t="s">
        <v>3</v>
      </c>
      <c r="P86" s="31" t="s">
        <v>3</v>
      </c>
      <c r="Q86" s="31" t="s">
        <v>3</v>
      </c>
      <c r="R86" s="31" t="s">
        <v>3</v>
      </c>
      <c r="S86" s="31" t="s">
        <v>3</v>
      </c>
      <c r="T86" s="46" t="s">
        <v>3</v>
      </c>
      <c r="U86" s="49" t="s">
        <v>3</v>
      </c>
      <c r="V86" s="88" t="s">
        <v>3</v>
      </c>
      <c r="W86" s="110" t="s">
        <v>3</v>
      </c>
      <c r="X86" s="102" t="s">
        <v>3</v>
      </c>
    </row>
    <row r="87" spans="1:24" ht="14.5" customHeight="1" x14ac:dyDescent="0.35">
      <c r="A87" s="46"/>
      <c r="B87" s="48" t="s">
        <v>1198</v>
      </c>
      <c r="C87" s="145" t="s">
        <v>1</v>
      </c>
      <c r="D87" s="31" t="s">
        <v>3</v>
      </c>
      <c r="E87" s="31" t="s">
        <v>3</v>
      </c>
      <c r="F87" s="31" t="s">
        <v>3</v>
      </c>
      <c r="G87" s="31" t="s">
        <v>3</v>
      </c>
      <c r="H87" s="31" t="s">
        <v>3</v>
      </c>
      <c r="I87" s="31" t="s">
        <v>3</v>
      </c>
      <c r="J87" s="31" t="s">
        <v>3</v>
      </c>
      <c r="K87" s="31" t="s">
        <v>3</v>
      </c>
      <c r="L87" s="31" t="s">
        <v>3</v>
      </c>
      <c r="M87" s="31" t="s">
        <v>3</v>
      </c>
      <c r="N87" s="31" t="s">
        <v>3</v>
      </c>
      <c r="O87" s="31" t="s">
        <v>3</v>
      </c>
      <c r="P87" s="31" t="s">
        <v>3</v>
      </c>
      <c r="Q87" s="31" t="s">
        <v>3</v>
      </c>
      <c r="R87" s="31" t="s">
        <v>3</v>
      </c>
      <c r="S87" s="31" t="s">
        <v>3</v>
      </c>
      <c r="T87" s="46" t="s">
        <v>3</v>
      </c>
      <c r="U87" s="49" t="s">
        <v>3</v>
      </c>
      <c r="V87" s="88" t="s">
        <v>3</v>
      </c>
      <c r="W87" s="110" t="s">
        <v>3</v>
      </c>
      <c r="X87" s="102" t="s">
        <v>3</v>
      </c>
    </row>
    <row r="88" spans="1:24" ht="14.5" customHeight="1" x14ac:dyDescent="0.35">
      <c r="A88" s="46"/>
      <c r="B88" s="48" t="s">
        <v>1199</v>
      </c>
      <c r="C88" s="145" t="s">
        <v>1</v>
      </c>
      <c r="D88" s="31" t="s">
        <v>3</v>
      </c>
      <c r="E88" s="31" t="s">
        <v>3</v>
      </c>
      <c r="F88" s="31" t="s">
        <v>3</v>
      </c>
      <c r="G88" s="31" t="s">
        <v>3</v>
      </c>
      <c r="H88" s="31" t="s">
        <v>3</v>
      </c>
      <c r="I88" s="31" t="s">
        <v>3</v>
      </c>
      <c r="J88" s="31" t="s">
        <v>3</v>
      </c>
      <c r="K88" s="31" t="s">
        <v>3</v>
      </c>
      <c r="L88" s="31" t="s">
        <v>3</v>
      </c>
      <c r="M88" s="31" t="s">
        <v>3</v>
      </c>
      <c r="N88" s="31" t="s">
        <v>3</v>
      </c>
      <c r="O88" s="31" t="s">
        <v>3</v>
      </c>
      <c r="P88" s="31" t="s">
        <v>3</v>
      </c>
      <c r="Q88" s="31" t="s">
        <v>3</v>
      </c>
      <c r="R88" s="31" t="s">
        <v>3</v>
      </c>
      <c r="S88" s="31" t="s">
        <v>3</v>
      </c>
      <c r="T88" s="46" t="s">
        <v>3</v>
      </c>
      <c r="U88" s="49" t="s">
        <v>3</v>
      </c>
      <c r="V88" s="88" t="s">
        <v>3</v>
      </c>
      <c r="W88" s="110" t="s">
        <v>3</v>
      </c>
      <c r="X88" s="102" t="s">
        <v>3</v>
      </c>
    </row>
    <row r="89" spans="1:24" ht="14.5" customHeight="1" x14ac:dyDescent="0.35">
      <c r="A89" s="46"/>
      <c r="B89" s="48" t="s">
        <v>1200</v>
      </c>
      <c r="C89" s="145" t="s">
        <v>1</v>
      </c>
      <c r="D89" s="31" t="s">
        <v>3</v>
      </c>
      <c r="E89" s="31" t="s">
        <v>3</v>
      </c>
      <c r="F89" s="31" t="s">
        <v>3</v>
      </c>
      <c r="G89" s="31" t="s">
        <v>3</v>
      </c>
      <c r="H89" s="31" t="s">
        <v>3</v>
      </c>
      <c r="I89" s="31" t="s">
        <v>3</v>
      </c>
      <c r="J89" s="31" t="s">
        <v>3</v>
      </c>
      <c r="K89" s="31" t="s">
        <v>3</v>
      </c>
      <c r="L89" s="31" t="s">
        <v>3</v>
      </c>
      <c r="M89" s="31" t="s">
        <v>3</v>
      </c>
      <c r="N89" s="31" t="s">
        <v>3</v>
      </c>
      <c r="O89" s="31" t="s">
        <v>3</v>
      </c>
      <c r="P89" s="31" t="s">
        <v>3</v>
      </c>
      <c r="Q89" s="31" t="s">
        <v>3</v>
      </c>
      <c r="R89" s="31" t="s">
        <v>3</v>
      </c>
      <c r="S89" s="31" t="s">
        <v>3</v>
      </c>
      <c r="T89" s="46" t="s">
        <v>3</v>
      </c>
      <c r="U89" s="49" t="s">
        <v>3</v>
      </c>
      <c r="V89" s="88" t="s">
        <v>3</v>
      </c>
      <c r="W89" s="110" t="s">
        <v>3</v>
      </c>
      <c r="X89" s="102" t="s">
        <v>3</v>
      </c>
    </row>
    <row r="90" spans="1:24" ht="14.5" customHeight="1" x14ac:dyDescent="0.35">
      <c r="A90" s="46"/>
      <c r="B90" s="48" t="s">
        <v>1201</v>
      </c>
      <c r="C90" s="145" t="s">
        <v>1</v>
      </c>
      <c r="D90" s="31" t="s">
        <v>3</v>
      </c>
      <c r="E90" s="31" t="s">
        <v>3</v>
      </c>
      <c r="F90" s="31" t="s">
        <v>3</v>
      </c>
      <c r="G90" s="31" t="s">
        <v>3</v>
      </c>
      <c r="H90" s="31" t="s">
        <v>3</v>
      </c>
      <c r="I90" s="31" t="s">
        <v>3</v>
      </c>
      <c r="J90" s="31" t="s">
        <v>3</v>
      </c>
      <c r="K90" s="31" t="s">
        <v>3</v>
      </c>
      <c r="L90" s="31" t="s">
        <v>3</v>
      </c>
      <c r="M90" s="31" t="s">
        <v>3</v>
      </c>
      <c r="N90" s="31" t="s">
        <v>3</v>
      </c>
      <c r="O90" s="31" t="s">
        <v>3</v>
      </c>
      <c r="P90" s="31" t="s">
        <v>3</v>
      </c>
      <c r="Q90" s="31" t="s">
        <v>3</v>
      </c>
      <c r="R90" s="31" t="s">
        <v>3</v>
      </c>
      <c r="S90" s="31" t="s">
        <v>3</v>
      </c>
      <c r="T90" s="46" t="s">
        <v>3</v>
      </c>
      <c r="U90" s="49" t="s">
        <v>3</v>
      </c>
      <c r="V90" s="88" t="s">
        <v>3</v>
      </c>
      <c r="W90" s="110" t="s">
        <v>3</v>
      </c>
      <c r="X90" s="102" t="s">
        <v>3</v>
      </c>
    </row>
    <row r="91" spans="1:24" ht="14.5" customHeight="1" x14ac:dyDescent="0.35">
      <c r="A91" s="46"/>
      <c r="B91" s="48" t="s">
        <v>1202</v>
      </c>
      <c r="C91" s="145" t="s">
        <v>1</v>
      </c>
      <c r="D91" s="31" t="s">
        <v>3</v>
      </c>
      <c r="E91" s="31" t="s">
        <v>3</v>
      </c>
      <c r="F91" s="31" t="s">
        <v>3</v>
      </c>
      <c r="G91" s="31" t="s">
        <v>3</v>
      </c>
      <c r="H91" s="31" t="s">
        <v>3</v>
      </c>
      <c r="I91" s="31" t="s">
        <v>3</v>
      </c>
      <c r="J91" s="31" t="s">
        <v>3</v>
      </c>
      <c r="K91" s="31" t="s">
        <v>3</v>
      </c>
      <c r="L91" s="31" t="s">
        <v>3</v>
      </c>
      <c r="M91" s="31" t="s">
        <v>3</v>
      </c>
      <c r="N91" s="31" t="s">
        <v>3</v>
      </c>
      <c r="O91" s="31" t="s">
        <v>3</v>
      </c>
      <c r="P91" s="31" t="s">
        <v>3</v>
      </c>
      <c r="Q91" s="31" t="s">
        <v>3</v>
      </c>
      <c r="R91" s="31" t="s">
        <v>3</v>
      </c>
      <c r="S91" s="31" t="s">
        <v>3</v>
      </c>
      <c r="T91" s="46" t="s">
        <v>3</v>
      </c>
      <c r="U91" s="49" t="s">
        <v>3</v>
      </c>
      <c r="V91" s="88" t="s">
        <v>3</v>
      </c>
      <c r="W91" s="110" t="s">
        <v>3</v>
      </c>
      <c r="X91" s="102" t="s">
        <v>3</v>
      </c>
    </row>
    <row r="92" spans="1:24" ht="14.5" customHeight="1" x14ac:dyDescent="0.35">
      <c r="A92" s="46"/>
      <c r="B92" s="48" t="s">
        <v>1203</v>
      </c>
      <c r="C92" s="145" t="s">
        <v>1</v>
      </c>
      <c r="D92" s="31" t="s">
        <v>3</v>
      </c>
      <c r="E92" s="31" t="s">
        <v>3</v>
      </c>
      <c r="F92" s="31" t="s">
        <v>3</v>
      </c>
      <c r="G92" s="31" t="s">
        <v>3</v>
      </c>
      <c r="H92" s="31" t="s">
        <v>3</v>
      </c>
      <c r="I92" s="31" t="s">
        <v>3</v>
      </c>
      <c r="J92" s="31" t="s">
        <v>3</v>
      </c>
      <c r="K92" s="31" t="s">
        <v>3</v>
      </c>
      <c r="L92" s="31" t="s">
        <v>3</v>
      </c>
      <c r="M92" s="31" t="s">
        <v>3</v>
      </c>
      <c r="N92" s="31" t="s">
        <v>3</v>
      </c>
      <c r="O92" s="31" t="s">
        <v>3</v>
      </c>
      <c r="P92" s="31" t="s">
        <v>3</v>
      </c>
      <c r="Q92" s="31" t="s">
        <v>3</v>
      </c>
      <c r="R92" s="31" t="s">
        <v>3</v>
      </c>
      <c r="S92" s="31" t="s">
        <v>3</v>
      </c>
      <c r="T92" s="46" t="s">
        <v>3</v>
      </c>
      <c r="U92" s="49" t="s">
        <v>3</v>
      </c>
      <c r="V92" s="88" t="s">
        <v>3</v>
      </c>
      <c r="W92" s="110" t="s">
        <v>3</v>
      </c>
      <c r="X92" s="102" t="s">
        <v>3</v>
      </c>
    </row>
    <row r="93" spans="1:24" ht="14.5" customHeight="1" x14ac:dyDescent="0.35">
      <c r="A93" s="46"/>
      <c r="B93" s="48" t="s">
        <v>1204</v>
      </c>
      <c r="C93" s="145" t="s">
        <v>1</v>
      </c>
      <c r="D93" s="30">
        <v>9.5000000000000001E-2</v>
      </c>
      <c r="E93" s="30">
        <v>7.133</v>
      </c>
      <c r="F93" s="30">
        <v>13.468</v>
      </c>
      <c r="G93" s="30">
        <v>14.645</v>
      </c>
      <c r="H93" s="30">
        <v>0.106</v>
      </c>
      <c r="I93" s="31" t="s">
        <v>3</v>
      </c>
      <c r="J93" s="31" t="s">
        <v>3</v>
      </c>
      <c r="K93" s="31" t="s">
        <v>3</v>
      </c>
      <c r="L93" s="30">
        <v>0.19800000000000001</v>
      </c>
      <c r="M93" s="30">
        <v>9.0999999999999998E-2</v>
      </c>
      <c r="N93" s="30">
        <v>62.887</v>
      </c>
      <c r="O93" s="30">
        <v>9.0999999999999998E-2</v>
      </c>
      <c r="P93" s="30">
        <v>0.17100000000000001</v>
      </c>
      <c r="Q93" s="31" t="s">
        <v>3</v>
      </c>
      <c r="R93" s="31" t="s">
        <v>3</v>
      </c>
      <c r="S93" s="30">
        <v>98.885000000000005</v>
      </c>
      <c r="T93" s="46">
        <v>71.602495807830081</v>
      </c>
      <c r="U93" s="99">
        <v>85.537417630243311</v>
      </c>
      <c r="V93" s="88">
        <v>23.1266329210031</v>
      </c>
      <c r="W93" s="110">
        <v>10.3533050781993</v>
      </c>
      <c r="X93" s="102">
        <v>3.4613604665971152</v>
      </c>
    </row>
    <row r="94" spans="1:24" ht="14.5" customHeight="1" x14ac:dyDescent="0.35">
      <c r="A94" s="46"/>
      <c r="B94" s="48" t="s">
        <v>1205</v>
      </c>
      <c r="C94" s="145" t="s">
        <v>1</v>
      </c>
      <c r="D94" s="30">
        <v>0.13200000000000001</v>
      </c>
      <c r="E94" s="30">
        <v>6.2460000000000004</v>
      </c>
      <c r="F94" s="30">
        <v>15.102</v>
      </c>
      <c r="G94" s="30">
        <v>13.712</v>
      </c>
      <c r="H94" s="30">
        <v>0.109</v>
      </c>
      <c r="I94" s="31" t="s">
        <v>3</v>
      </c>
      <c r="J94" s="31" t="s">
        <v>3</v>
      </c>
      <c r="K94" s="31" t="s">
        <v>3</v>
      </c>
      <c r="L94" s="30">
        <v>0.11</v>
      </c>
      <c r="M94" s="30">
        <v>0.08</v>
      </c>
      <c r="N94" s="30">
        <v>63.658000000000001</v>
      </c>
      <c r="O94" s="30">
        <v>0.10299999999999999</v>
      </c>
      <c r="P94" s="30">
        <v>0.27100000000000002</v>
      </c>
      <c r="Q94" s="31" t="s">
        <v>3</v>
      </c>
      <c r="R94" s="31" t="s">
        <v>3</v>
      </c>
      <c r="S94" s="30">
        <v>99.522999999999996</v>
      </c>
      <c r="T94" s="46">
        <v>67.450147759101526</v>
      </c>
      <c r="U94" s="99">
        <v>87.240196428668682</v>
      </c>
      <c r="V94" s="88">
        <v>21.896575125990616</v>
      </c>
      <c r="W94" s="110">
        <v>11.7951792244729</v>
      </c>
      <c r="X94" s="102">
        <v>3.674869927843269</v>
      </c>
    </row>
    <row r="95" spans="1:24" ht="14.5" customHeight="1" x14ac:dyDescent="0.35">
      <c r="A95" s="46"/>
      <c r="B95" s="48" t="s">
        <v>1206</v>
      </c>
      <c r="C95" s="145" t="s">
        <v>1</v>
      </c>
      <c r="D95" s="31" t="s">
        <v>3</v>
      </c>
      <c r="E95" s="31" t="s">
        <v>3</v>
      </c>
      <c r="F95" s="31" t="s">
        <v>3</v>
      </c>
      <c r="G95" s="31" t="s">
        <v>3</v>
      </c>
      <c r="H95" s="31" t="s">
        <v>3</v>
      </c>
      <c r="I95" s="31" t="s">
        <v>3</v>
      </c>
      <c r="J95" s="31" t="s">
        <v>3</v>
      </c>
      <c r="K95" s="31" t="s">
        <v>3</v>
      </c>
      <c r="L95" s="31" t="s">
        <v>3</v>
      </c>
      <c r="M95" s="31" t="s">
        <v>3</v>
      </c>
      <c r="N95" s="31" t="s">
        <v>3</v>
      </c>
      <c r="O95" s="31" t="s">
        <v>3</v>
      </c>
      <c r="P95" s="31" t="s">
        <v>3</v>
      </c>
      <c r="Q95" s="31" t="s">
        <v>3</v>
      </c>
      <c r="R95" s="31" t="s">
        <v>3</v>
      </c>
      <c r="S95" s="31" t="s">
        <v>3</v>
      </c>
      <c r="T95" s="46" t="s">
        <v>3</v>
      </c>
      <c r="U95" s="49" t="s">
        <v>3</v>
      </c>
      <c r="V95" s="88" t="s">
        <v>3</v>
      </c>
      <c r="W95" s="110" t="s">
        <v>3</v>
      </c>
      <c r="X95" s="102" t="s">
        <v>3</v>
      </c>
    </row>
    <row r="96" spans="1:24" ht="14.5" customHeight="1" x14ac:dyDescent="0.35">
      <c r="A96" s="46"/>
      <c r="B96" s="48" t="s">
        <v>1207</v>
      </c>
      <c r="C96" s="145" t="s">
        <v>1</v>
      </c>
      <c r="D96" s="31" t="s">
        <v>3</v>
      </c>
      <c r="E96" s="31" t="s">
        <v>3</v>
      </c>
      <c r="F96" s="31" t="s">
        <v>3</v>
      </c>
      <c r="G96" s="31" t="s">
        <v>3</v>
      </c>
      <c r="H96" s="31" t="s">
        <v>3</v>
      </c>
      <c r="I96" s="31" t="s">
        <v>3</v>
      </c>
      <c r="J96" s="31" t="s">
        <v>3</v>
      </c>
      <c r="K96" s="31" t="s">
        <v>3</v>
      </c>
      <c r="L96" s="31" t="s">
        <v>3</v>
      </c>
      <c r="M96" s="31" t="s">
        <v>3</v>
      </c>
      <c r="N96" s="31" t="s">
        <v>3</v>
      </c>
      <c r="O96" s="31" t="s">
        <v>3</v>
      </c>
      <c r="P96" s="31" t="s">
        <v>3</v>
      </c>
      <c r="Q96" s="31" t="s">
        <v>3</v>
      </c>
      <c r="R96" s="31" t="s">
        <v>3</v>
      </c>
      <c r="S96" s="31" t="s">
        <v>3</v>
      </c>
      <c r="T96" s="46" t="s">
        <v>3</v>
      </c>
      <c r="U96" s="49" t="s">
        <v>3</v>
      </c>
      <c r="V96" s="88" t="s">
        <v>3</v>
      </c>
      <c r="W96" s="110" t="s">
        <v>3</v>
      </c>
      <c r="X96" s="102" t="s">
        <v>3</v>
      </c>
    </row>
    <row r="97" spans="1:24" ht="14.5" customHeight="1" x14ac:dyDescent="0.35">
      <c r="A97" s="46"/>
      <c r="B97" s="48" t="s">
        <v>1208</v>
      </c>
      <c r="C97" s="145" t="s">
        <v>1</v>
      </c>
      <c r="D97" s="30">
        <v>0.27500000000000002</v>
      </c>
      <c r="E97" s="30">
        <v>6.0129999999999999</v>
      </c>
      <c r="F97" s="30">
        <v>15.22</v>
      </c>
      <c r="G97" s="30">
        <v>13.613</v>
      </c>
      <c r="H97" s="30">
        <v>0.109</v>
      </c>
      <c r="I97" s="31" t="s">
        <v>3</v>
      </c>
      <c r="J97" s="31" t="s">
        <v>3</v>
      </c>
      <c r="K97" s="31" t="s">
        <v>3</v>
      </c>
      <c r="L97" s="30">
        <v>0.16200000000000001</v>
      </c>
      <c r="M97" s="30">
        <v>8.7999999999999995E-2</v>
      </c>
      <c r="N97" s="30">
        <v>63.192999999999998</v>
      </c>
      <c r="O97" s="30">
        <v>8.5000000000000006E-2</v>
      </c>
      <c r="P97" s="30">
        <v>0.27900000000000003</v>
      </c>
      <c r="Q97" s="31" t="s">
        <v>3</v>
      </c>
      <c r="R97" s="31" t="s">
        <v>3</v>
      </c>
      <c r="S97" s="30">
        <v>99.037000000000006</v>
      </c>
      <c r="T97" s="46">
        <v>66.862269318857244</v>
      </c>
      <c r="U97" s="99">
        <v>87.577897480619114</v>
      </c>
      <c r="V97" s="88">
        <v>20.98337659458263</v>
      </c>
      <c r="W97" s="110">
        <v>12.026330082304524</v>
      </c>
      <c r="X97" s="102">
        <v>3.5491253795349831</v>
      </c>
    </row>
    <row r="98" spans="1:24" ht="14.5" customHeight="1" x14ac:dyDescent="0.35">
      <c r="A98" s="46"/>
      <c r="B98" s="48" t="s">
        <v>1209</v>
      </c>
      <c r="C98" s="145" t="s">
        <v>1</v>
      </c>
      <c r="D98" s="30">
        <v>0.109</v>
      </c>
      <c r="E98" s="30">
        <v>6.056</v>
      </c>
      <c r="F98" s="30">
        <v>15.028</v>
      </c>
      <c r="G98" s="30">
        <v>13.7</v>
      </c>
      <c r="H98" s="30">
        <v>0.11</v>
      </c>
      <c r="I98" s="31" t="s">
        <v>3</v>
      </c>
      <c r="J98" s="31" t="s">
        <v>3</v>
      </c>
      <c r="K98" s="31" t="s">
        <v>3</v>
      </c>
      <c r="L98" s="30">
        <v>0.16200000000000001</v>
      </c>
      <c r="M98" s="30">
        <v>9.0999999999999998E-2</v>
      </c>
      <c r="N98" s="30">
        <v>63.762</v>
      </c>
      <c r="O98" s="30">
        <v>8.8999999999999996E-2</v>
      </c>
      <c r="P98" s="30">
        <v>0.26900000000000002</v>
      </c>
      <c r="Q98" s="31" t="s">
        <v>3</v>
      </c>
      <c r="R98" s="31" t="s">
        <v>3</v>
      </c>
      <c r="S98" s="30">
        <v>99.376000000000005</v>
      </c>
      <c r="T98" s="46">
        <v>67.46183147299989</v>
      </c>
      <c r="U98" s="99">
        <v>87.597880848566049</v>
      </c>
      <c r="V98" s="88">
        <v>21.622396317294161</v>
      </c>
      <c r="W98" s="110">
        <v>11.778586281437033</v>
      </c>
      <c r="X98" s="102">
        <v>3.6110734654390249</v>
      </c>
    </row>
    <row r="99" spans="1:24" ht="14.5" customHeight="1" x14ac:dyDescent="0.35">
      <c r="A99" s="46"/>
      <c r="B99" s="48" t="s">
        <v>1210</v>
      </c>
      <c r="C99" s="145" t="s">
        <v>1</v>
      </c>
      <c r="D99" s="30">
        <v>0.123</v>
      </c>
      <c r="E99" s="30">
        <v>6.4320000000000004</v>
      </c>
      <c r="F99" s="30">
        <v>14.875999999999999</v>
      </c>
      <c r="G99" s="30">
        <v>14.14</v>
      </c>
      <c r="H99" s="30">
        <v>9.8000000000000004E-2</v>
      </c>
      <c r="I99" s="31" t="s">
        <v>3</v>
      </c>
      <c r="J99" s="31" t="s">
        <v>3</v>
      </c>
      <c r="K99" s="31" t="s">
        <v>3</v>
      </c>
      <c r="L99" s="30">
        <v>0.106</v>
      </c>
      <c r="M99" s="30">
        <v>9.2999999999999999E-2</v>
      </c>
      <c r="N99" s="30">
        <v>63.531999999999996</v>
      </c>
      <c r="O99" s="30">
        <v>8.2000000000000003E-2</v>
      </c>
      <c r="P99" s="30">
        <v>0.25800000000000001</v>
      </c>
      <c r="Q99" s="31" t="s">
        <v>3</v>
      </c>
      <c r="R99" s="31" t="s">
        <v>3</v>
      </c>
      <c r="S99" s="30">
        <v>99.74</v>
      </c>
      <c r="T99" s="46">
        <v>69.075390280490879</v>
      </c>
      <c r="U99" s="99">
        <v>86.887403648206615</v>
      </c>
      <c r="V99" s="88">
        <v>24.145431293540305</v>
      </c>
      <c r="W99" s="110">
        <v>11.284125640772945</v>
      </c>
      <c r="X99" s="102">
        <v>3.9916499754090267</v>
      </c>
    </row>
    <row r="100" spans="1:24" ht="14.5" customHeight="1" x14ac:dyDescent="0.35">
      <c r="A100" s="46"/>
      <c r="B100" s="48" t="s">
        <v>1211</v>
      </c>
      <c r="C100" s="145" t="s">
        <v>1</v>
      </c>
      <c r="D100" s="30">
        <v>0.10299999999999999</v>
      </c>
      <c r="E100" s="30">
        <v>6.274</v>
      </c>
      <c r="F100" s="30">
        <v>14.954000000000001</v>
      </c>
      <c r="G100" s="30">
        <v>13.992000000000001</v>
      </c>
      <c r="H100" s="30">
        <v>0.108</v>
      </c>
      <c r="I100" s="31" t="s">
        <v>3</v>
      </c>
      <c r="J100" s="31" t="s">
        <v>3</v>
      </c>
      <c r="K100" s="31" t="s">
        <v>3</v>
      </c>
      <c r="L100" s="30">
        <v>0.18</v>
      </c>
      <c r="M100" s="30">
        <v>9.0999999999999998E-2</v>
      </c>
      <c r="N100" s="30">
        <v>63.442</v>
      </c>
      <c r="O100" s="30">
        <v>8.8999999999999996E-2</v>
      </c>
      <c r="P100" s="30">
        <v>0.25900000000000001</v>
      </c>
      <c r="Q100" s="31" t="s">
        <v>3</v>
      </c>
      <c r="R100" s="31" t="s">
        <v>3</v>
      </c>
      <c r="S100" s="30">
        <v>99.492000000000004</v>
      </c>
      <c r="T100" s="46">
        <v>68.595422683471739</v>
      </c>
      <c r="U100" s="99">
        <v>87.15231344353343</v>
      </c>
      <c r="V100" s="88">
        <v>23.641417141270015</v>
      </c>
      <c r="W100" s="110">
        <v>11.418662480694485</v>
      </c>
      <c r="X100" s="102">
        <v>3.9288205852042224</v>
      </c>
    </row>
    <row r="101" spans="1:24" ht="14.5" customHeight="1" x14ac:dyDescent="0.35">
      <c r="A101" s="46"/>
      <c r="B101" s="48" t="s">
        <v>1212</v>
      </c>
      <c r="C101" s="145" t="s">
        <v>1</v>
      </c>
      <c r="D101" s="30">
        <v>0.105</v>
      </c>
      <c r="E101" s="30">
        <v>6.048</v>
      </c>
      <c r="F101" s="30">
        <v>15.034000000000001</v>
      </c>
      <c r="G101" s="30">
        <v>13.36</v>
      </c>
      <c r="H101" s="30">
        <v>0.106</v>
      </c>
      <c r="I101" s="31" t="s">
        <v>3</v>
      </c>
      <c r="J101" s="31" t="s">
        <v>3</v>
      </c>
      <c r="K101" s="31" t="s">
        <v>3</v>
      </c>
      <c r="L101" s="30">
        <v>0.18099999999999999</v>
      </c>
      <c r="M101" s="30">
        <v>9.0999999999999998E-2</v>
      </c>
      <c r="N101" s="30">
        <v>63.238</v>
      </c>
      <c r="O101" s="30">
        <v>7.9000000000000001E-2</v>
      </c>
      <c r="P101" s="30">
        <v>0.26</v>
      </c>
      <c r="Q101" s="31" t="s">
        <v>3</v>
      </c>
      <c r="R101" s="31" t="s">
        <v>3</v>
      </c>
      <c r="S101" s="30">
        <v>98.501999999999995</v>
      </c>
      <c r="T101" s="46">
        <v>66.391228496578492</v>
      </c>
      <c r="U101" s="99">
        <v>87.522395491784692</v>
      </c>
      <c r="V101" s="88">
        <v>19.811614592067183</v>
      </c>
      <c r="W101" s="110">
        <v>12.05552186222862</v>
      </c>
      <c r="X101" s="102">
        <v>3.3099827545053349</v>
      </c>
    </row>
    <row r="102" spans="1:24" ht="14.5" customHeight="1" x14ac:dyDescent="0.35">
      <c r="A102" s="46"/>
      <c r="B102" s="48" t="s">
        <v>1213</v>
      </c>
      <c r="C102" s="145" t="s">
        <v>1</v>
      </c>
      <c r="D102" s="30">
        <v>0.106</v>
      </c>
      <c r="E102" s="30">
        <v>6.2240000000000002</v>
      </c>
      <c r="F102" s="30">
        <v>14.974</v>
      </c>
      <c r="G102" s="30">
        <v>13.76</v>
      </c>
      <c r="H102" s="30">
        <v>0.106</v>
      </c>
      <c r="I102" s="31" t="s">
        <v>3</v>
      </c>
      <c r="J102" s="31" t="s">
        <v>3</v>
      </c>
      <c r="K102" s="31" t="s">
        <v>3</v>
      </c>
      <c r="L102" s="30">
        <v>0.17899999999999999</v>
      </c>
      <c r="M102" s="30">
        <v>8.5000000000000006E-2</v>
      </c>
      <c r="N102" s="30">
        <v>63.411999999999999</v>
      </c>
      <c r="O102" s="30">
        <v>8.5999999999999993E-2</v>
      </c>
      <c r="P102" s="30">
        <v>0.255</v>
      </c>
      <c r="Q102" s="31" t="s">
        <v>3</v>
      </c>
      <c r="R102" s="31" t="s">
        <v>3</v>
      </c>
      <c r="S102" s="30">
        <v>99.186999999999998</v>
      </c>
      <c r="T102" s="46">
        <v>67.73666770118686</v>
      </c>
      <c r="U102" s="99">
        <v>87.236373160309</v>
      </c>
      <c r="V102" s="88">
        <v>21.980417461786764</v>
      </c>
      <c r="W102" s="110">
        <v>11.682652289272049</v>
      </c>
      <c r="X102" s="102">
        <v>3.6576747109319712</v>
      </c>
    </row>
    <row r="103" spans="1:24" ht="14.5" customHeight="1" x14ac:dyDescent="0.35">
      <c r="A103" s="46"/>
      <c r="B103" s="48" t="s">
        <v>1214</v>
      </c>
      <c r="C103" s="145" t="s">
        <v>1</v>
      </c>
      <c r="D103" s="30">
        <v>0.183</v>
      </c>
      <c r="E103" s="30">
        <v>6.1260000000000003</v>
      </c>
      <c r="F103" s="30">
        <v>15.138</v>
      </c>
      <c r="G103" s="30">
        <v>13.682</v>
      </c>
      <c r="H103" s="30">
        <v>0.104</v>
      </c>
      <c r="I103" s="31" t="s">
        <v>3</v>
      </c>
      <c r="J103" s="31" t="s">
        <v>3</v>
      </c>
      <c r="K103" s="31" t="s">
        <v>3</v>
      </c>
      <c r="L103" s="30">
        <v>0.17799999999999999</v>
      </c>
      <c r="M103" s="30">
        <v>9.0999999999999998E-2</v>
      </c>
      <c r="N103" s="30">
        <v>63.368000000000002</v>
      </c>
      <c r="O103" s="30">
        <v>0.08</v>
      </c>
      <c r="P103" s="30">
        <v>0.26800000000000002</v>
      </c>
      <c r="Q103" s="31" t="s">
        <v>3</v>
      </c>
      <c r="R103" s="31" t="s">
        <v>3</v>
      </c>
      <c r="S103" s="30">
        <v>99.218000000000004</v>
      </c>
      <c r="T103" s="46">
        <v>67.193549064999857</v>
      </c>
      <c r="U103" s="99">
        <v>87.404405277220121</v>
      </c>
      <c r="V103" s="88">
        <v>21.340645448516394</v>
      </c>
      <c r="W103" s="110">
        <v>11.907453092003589</v>
      </c>
      <c r="X103" s="102">
        <v>3.5901067788564118</v>
      </c>
    </row>
    <row r="104" spans="1:24" ht="14.5" customHeight="1" x14ac:dyDescent="0.35">
      <c r="A104" s="46"/>
      <c r="B104" s="48" t="s">
        <v>1215</v>
      </c>
      <c r="C104" s="145" t="s">
        <v>1</v>
      </c>
      <c r="D104" s="31" t="s">
        <v>3</v>
      </c>
      <c r="E104" s="31" t="s">
        <v>3</v>
      </c>
      <c r="F104" s="31" t="s">
        <v>3</v>
      </c>
      <c r="G104" s="31" t="s">
        <v>3</v>
      </c>
      <c r="H104" s="31" t="s">
        <v>3</v>
      </c>
      <c r="I104" s="31" t="s">
        <v>3</v>
      </c>
      <c r="J104" s="31" t="s">
        <v>3</v>
      </c>
      <c r="K104" s="31" t="s">
        <v>3</v>
      </c>
      <c r="L104" s="31" t="s">
        <v>3</v>
      </c>
      <c r="M104" s="31" t="s">
        <v>3</v>
      </c>
      <c r="N104" s="31" t="s">
        <v>3</v>
      </c>
      <c r="O104" s="31" t="s">
        <v>3</v>
      </c>
      <c r="P104" s="31" t="s">
        <v>3</v>
      </c>
      <c r="Q104" s="31" t="s">
        <v>3</v>
      </c>
      <c r="R104" s="31" t="s">
        <v>3</v>
      </c>
      <c r="S104" s="31" t="s">
        <v>3</v>
      </c>
      <c r="T104" s="46" t="s">
        <v>3</v>
      </c>
      <c r="U104" s="49" t="s">
        <v>3</v>
      </c>
      <c r="V104" s="88" t="s">
        <v>3</v>
      </c>
      <c r="W104" s="110" t="s">
        <v>3</v>
      </c>
      <c r="X104" s="102" t="s">
        <v>3</v>
      </c>
    </row>
    <row r="105" spans="1:24" ht="14.5" customHeight="1" x14ac:dyDescent="0.35">
      <c r="A105" s="46"/>
      <c r="B105" s="48" t="s">
        <v>1216</v>
      </c>
      <c r="C105" s="145" t="s">
        <v>1</v>
      </c>
      <c r="D105" s="31" t="s">
        <v>3</v>
      </c>
      <c r="E105" s="31" t="s">
        <v>3</v>
      </c>
      <c r="F105" s="31" t="s">
        <v>3</v>
      </c>
      <c r="G105" s="31" t="s">
        <v>3</v>
      </c>
      <c r="H105" s="31" t="s">
        <v>3</v>
      </c>
      <c r="I105" s="31" t="s">
        <v>3</v>
      </c>
      <c r="J105" s="31" t="s">
        <v>3</v>
      </c>
      <c r="K105" s="31" t="s">
        <v>3</v>
      </c>
      <c r="L105" s="31" t="s">
        <v>3</v>
      </c>
      <c r="M105" s="31" t="s">
        <v>3</v>
      </c>
      <c r="N105" s="31" t="s">
        <v>3</v>
      </c>
      <c r="O105" s="31" t="s">
        <v>3</v>
      </c>
      <c r="P105" s="31" t="s">
        <v>3</v>
      </c>
      <c r="Q105" s="31" t="s">
        <v>3</v>
      </c>
      <c r="R105" s="31" t="s">
        <v>3</v>
      </c>
      <c r="S105" s="31" t="s">
        <v>3</v>
      </c>
      <c r="T105" s="46" t="s">
        <v>3</v>
      </c>
      <c r="U105" s="49" t="s">
        <v>3</v>
      </c>
      <c r="V105" s="88" t="s">
        <v>3</v>
      </c>
      <c r="W105" s="110" t="s">
        <v>3</v>
      </c>
      <c r="X105" s="102" t="s">
        <v>3</v>
      </c>
    </row>
    <row r="106" spans="1:24" ht="14.5" customHeight="1" x14ac:dyDescent="0.35">
      <c r="A106" s="46"/>
      <c r="B106" s="48" t="s">
        <v>1217</v>
      </c>
      <c r="C106" s="145" t="s">
        <v>1</v>
      </c>
      <c r="D106" s="31" t="s">
        <v>3</v>
      </c>
      <c r="E106" s="31" t="s">
        <v>3</v>
      </c>
      <c r="F106" s="31" t="s">
        <v>3</v>
      </c>
      <c r="G106" s="31" t="s">
        <v>3</v>
      </c>
      <c r="H106" s="31" t="s">
        <v>3</v>
      </c>
      <c r="I106" s="31" t="s">
        <v>3</v>
      </c>
      <c r="J106" s="31" t="s">
        <v>3</v>
      </c>
      <c r="K106" s="31" t="s">
        <v>3</v>
      </c>
      <c r="L106" s="31" t="s">
        <v>3</v>
      </c>
      <c r="M106" s="31" t="s">
        <v>3</v>
      </c>
      <c r="N106" s="31" t="s">
        <v>3</v>
      </c>
      <c r="O106" s="31" t="s">
        <v>3</v>
      </c>
      <c r="P106" s="31" t="s">
        <v>3</v>
      </c>
      <c r="Q106" s="31" t="s">
        <v>3</v>
      </c>
      <c r="R106" s="31" t="s">
        <v>3</v>
      </c>
      <c r="S106" s="31" t="s">
        <v>3</v>
      </c>
      <c r="T106" s="46" t="s">
        <v>3</v>
      </c>
      <c r="U106" s="49" t="s">
        <v>3</v>
      </c>
      <c r="V106" s="88" t="s">
        <v>3</v>
      </c>
      <c r="W106" s="110" t="s">
        <v>3</v>
      </c>
      <c r="X106" s="102" t="s">
        <v>3</v>
      </c>
    </row>
    <row r="107" spans="1:24" ht="14.5" customHeight="1" x14ac:dyDescent="0.35">
      <c r="A107" s="46"/>
      <c r="B107" s="48" t="s">
        <v>1218</v>
      </c>
      <c r="C107" s="145" t="s">
        <v>1</v>
      </c>
      <c r="D107" s="31" t="s">
        <v>3</v>
      </c>
      <c r="E107" s="31" t="s">
        <v>3</v>
      </c>
      <c r="F107" s="31" t="s">
        <v>3</v>
      </c>
      <c r="G107" s="31" t="s">
        <v>3</v>
      </c>
      <c r="H107" s="31" t="s">
        <v>3</v>
      </c>
      <c r="I107" s="31" t="s">
        <v>3</v>
      </c>
      <c r="J107" s="31" t="s">
        <v>3</v>
      </c>
      <c r="K107" s="31" t="s">
        <v>3</v>
      </c>
      <c r="L107" s="31" t="s">
        <v>3</v>
      </c>
      <c r="M107" s="31" t="s">
        <v>3</v>
      </c>
      <c r="N107" s="31" t="s">
        <v>3</v>
      </c>
      <c r="O107" s="31" t="s">
        <v>3</v>
      </c>
      <c r="P107" s="31" t="s">
        <v>3</v>
      </c>
      <c r="Q107" s="31" t="s">
        <v>3</v>
      </c>
      <c r="R107" s="31" t="s">
        <v>3</v>
      </c>
      <c r="S107" s="31" t="s">
        <v>3</v>
      </c>
      <c r="T107" s="46" t="s">
        <v>3</v>
      </c>
      <c r="U107" s="49" t="s">
        <v>3</v>
      </c>
      <c r="V107" s="88" t="s">
        <v>3</v>
      </c>
      <c r="W107" s="110" t="s">
        <v>3</v>
      </c>
      <c r="X107" s="102" t="s">
        <v>3</v>
      </c>
    </row>
    <row r="108" spans="1:24" ht="14.5" customHeight="1" x14ac:dyDescent="0.35">
      <c r="A108" s="46"/>
      <c r="B108" s="48" t="s">
        <v>1219</v>
      </c>
      <c r="C108" s="145" t="s">
        <v>1</v>
      </c>
      <c r="D108" s="31" t="s">
        <v>3</v>
      </c>
      <c r="E108" s="31" t="s">
        <v>3</v>
      </c>
      <c r="F108" s="31" t="s">
        <v>3</v>
      </c>
      <c r="G108" s="31" t="s">
        <v>3</v>
      </c>
      <c r="H108" s="31" t="s">
        <v>3</v>
      </c>
      <c r="I108" s="31" t="s">
        <v>3</v>
      </c>
      <c r="J108" s="31" t="s">
        <v>3</v>
      </c>
      <c r="K108" s="31" t="s">
        <v>3</v>
      </c>
      <c r="L108" s="31" t="s">
        <v>3</v>
      </c>
      <c r="M108" s="31" t="s">
        <v>3</v>
      </c>
      <c r="N108" s="31" t="s">
        <v>3</v>
      </c>
      <c r="O108" s="31" t="s">
        <v>3</v>
      </c>
      <c r="P108" s="31" t="s">
        <v>3</v>
      </c>
      <c r="Q108" s="31" t="s">
        <v>3</v>
      </c>
      <c r="R108" s="31" t="s">
        <v>3</v>
      </c>
      <c r="S108" s="31" t="s">
        <v>3</v>
      </c>
      <c r="T108" s="46" t="s">
        <v>3</v>
      </c>
      <c r="U108" s="49" t="s">
        <v>3</v>
      </c>
      <c r="V108" s="88" t="s">
        <v>3</v>
      </c>
      <c r="W108" s="110" t="s">
        <v>3</v>
      </c>
      <c r="X108" s="102" t="s">
        <v>3</v>
      </c>
    </row>
    <row r="109" spans="1:24" ht="14.5" customHeight="1" x14ac:dyDescent="0.35">
      <c r="A109" s="46"/>
      <c r="B109" s="48" t="s">
        <v>1220</v>
      </c>
      <c r="C109" s="145" t="s">
        <v>1</v>
      </c>
      <c r="D109" s="31" t="s">
        <v>3</v>
      </c>
      <c r="E109" s="31" t="s">
        <v>3</v>
      </c>
      <c r="F109" s="31" t="s">
        <v>3</v>
      </c>
      <c r="G109" s="31" t="s">
        <v>3</v>
      </c>
      <c r="H109" s="31" t="s">
        <v>3</v>
      </c>
      <c r="I109" s="31" t="s">
        <v>3</v>
      </c>
      <c r="J109" s="31" t="s">
        <v>3</v>
      </c>
      <c r="K109" s="31" t="s">
        <v>3</v>
      </c>
      <c r="L109" s="31" t="s">
        <v>3</v>
      </c>
      <c r="M109" s="31" t="s">
        <v>3</v>
      </c>
      <c r="N109" s="31" t="s">
        <v>3</v>
      </c>
      <c r="O109" s="31" t="s">
        <v>3</v>
      </c>
      <c r="P109" s="31" t="s">
        <v>3</v>
      </c>
      <c r="Q109" s="31" t="s">
        <v>3</v>
      </c>
      <c r="R109" s="31" t="s">
        <v>3</v>
      </c>
      <c r="S109" s="31" t="s">
        <v>3</v>
      </c>
      <c r="T109" s="46" t="s">
        <v>3</v>
      </c>
      <c r="U109" s="49" t="s">
        <v>3</v>
      </c>
      <c r="V109" s="88" t="s">
        <v>3</v>
      </c>
      <c r="W109" s="110" t="s">
        <v>3</v>
      </c>
      <c r="X109" s="102" t="s">
        <v>3</v>
      </c>
    </row>
    <row r="110" spans="1:24" ht="14.5" customHeight="1" x14ac:dyDescent="0.35">
      <c r="A110" s="46"/>
      <c r="B110" s="48" t="s">
        <v>1221</v>
      </c>
      <c r="C110" s="145" t="s">
        <v>1</v>
      </c>
      <c r="D110" s="31" t="s">
        <v>3</v>
      </c>
      <c r="E110" s="31" t="s">
        <v>3</v>
      </c>
      <c r="F110" s="31" t="s">
        <v>3</v>
      </c>
      <c r="G110" s="31" t="s">
        <v>3</v>
      </c>
      <c r="H110" s="31" t="s">
        <v>3</v>
      </c>
      <c r="I110" s="31" t="s">
        <v>3</v>
      </c>
      <c r="J110" s="31" t="s">
        <v>3</v>
      </c>
      <c r="K110" s="31" t="s">
        <v>3</v>
      </c>
      <c r="L110" s="31" t="s">
        <v>3</v>
      </c>
      <c r="M110" s="31" t="s">
        <v>3</v>
      </c>
      <c r="N110" s="31" t="s">
        <v>3</v>
      </c>
      <c r="O110" s="31" t="s">
        <v>3</v>
      </c>
      <c r="P110" s="31" t="s">
        <v>3</v>
      </c>
      <c r="Q110" s="31" t="s">
        <v>3</v>
      </c>
      <c r="R110" s="31" t="s">
        <v>3</v>
      </c>
      <c r="S110" s="31" t="s">
        <v>3</v>
      </c>
      <c r="T110" s="46" t="s">
        <v>3</v>
      </c>
      <c r="U110" s="49" t="s">
        <v>3</v>
      </c>
      <c r="V110" s="88" t="s">
        <v>3</v>
      </c>
      <c r="W110" s="110" t="s">
        <v>3</v>
      </c>
      <c r="X110" s="102" t="s">
        <v>3</v>
      </c>
    </row>
    <row r="111" spans="1:24" ht="14.5" customHeight="1" x14ac:dyDescent="0.35">
      <c r="A111" s="46"/>
      <c r="B111" s="48" t="s">
        <v>1222</v>
      </c>
      <c r="C111" s="145" t="s">
        <v>1</v>
      </c>
      <c r="D111" s="31" t="s">
        <v>3</v>
      </c>
      <c r="E111" s="31" t="s">
        <v>3</v>
      </c>
      <c r="F111" s="31" t="s">
        <v>3</v>
      </c>
      <c r="G111" s="31" t="s">
        <v>3</v>
      </c>
      <c r="H111" s="31" t="s">
        <v>3</v>
      </c>
      <c r="I111" s="31" t="s">
        <v>3</v>
      </c>
      <c r="J111" s="31" t="s">
        <v>3</v>
      </c>
      <c r="K111" s="31" t="s">
        <v>3</v>
      </c>
      <c r="L111" s="31" t="s">
        <v>3</v>
      </c>
      <c r="M111" s="31" t="s">
        <v>3</v>
      </c>
      <c r="N111" s="31" t="s">
        <v>3</v>
      </c>
      <c r="O111" s="31" t="s">
        <v>3</v>
      </c>
      <c r="P111" s="31" t="s">
        <v>3</v>
      </c>
      <c r="Q111" s="31" t="s">
        <v>3</v>
      </c>
      <c r="R111" s="31" t="s">
        <v>3</v>
      </c>
      <c r="S111" s="31" t="s">
        <v>3</v>
      </c>
      <c r="T111" s="46" t="s">
        <v>3</v>
      </c>
      <c r="U111" s="49" t="s">
        <v>3</v>
      </c>
      <c r="V111" s="88" t="s">
        <v>3</v>
      </c>
      <c r="W111" s="110" t="s">
        <v>3</v>
      </c>
      <c r="X111" s="102" t="s">
        <v>3</v>
      </c>
    </row>
    <row r="112" spans="1:24" ht="14.5" customHeight="1" x14ac:dyDescent="0.35">
      <c r="A112" s="46"/>
      <c r="B112" s="48" t="s">
        <v>1223</v>
      </c>
      <c r="C112" s="145" t="s">
        <v>1</v>
      </c>
      <c r="D112" s="30">
        <v>0.21099999999999999</v>
      </c>
      <c r="E112" s="30">
        <v>5.8780000000000001</v>
      </c>
      <c r="F112" s="30">
        <v>13.87</v>
      </c>
      <c r="G112" s="30">
        <v>14.308</v>
      </c>
      <c r="H112" s="30">
        <v>9.1999999999999998E-2</v>
      </c>
      <c r="I112" s="31" t="s">
        <v>3</v>
      </c>
      <c r="J112" s="31" t="s">
        <v>3</v>
      </c>
      <c r="K112" s="31" t="s">
        <v>3</v>
      </c>
      <c r="L112" s="30">
        <v>0.53900000000000003</v>
      </c>
      <c r="M112" s="30">
        <v>8.6999999999999994E-2</v>
      </c>
      <c r="N112" s="30">
        <v>63.972999999999999</v>
      </c>
      <c r="O112" s="30">
        <v>0.109</v>
      </c>
      <c r="P112" s="30">
        <v>0.20300000000000001</v>
      </c>
      <c r="Q112" s="31" t="s">
        <v>3</v>
      </c>
      <c r="R112" s="31" t="s">
        <v>3</v>
      </c>
      <c r="S112" s="30">
        <v>99.27</v>
      </c>
      <c r="T112" s="46">
        <v>69.458992940721913</v>
      </c>
      <c r="U112" s="99">
        <v>87.953415349023757</v>
      </c>
      <c r="V112" s="88">
        <v>19.147218508935875</v>
      </c>
      <c r="W112" s="110">
        <v>11.214280792810593</v>
      </c>
      <c r="X112" s="102">
        <v>2.9513007549495867</v>
      </c>
    </row>
    <row r="113" spans="1:24" ht="14.5" customHeight="1" x14ac:dyDescent="0.35">
      <c r="A113" s="46"/>
      <c r="B113" s="48" t="s">
        <v>1224</v>
      </c>
      <c r="C113" s="145" t="s">
        <v>1</v>
      </c>
      <c r="D113" s="30">
        <v>0.19700000000000001</v>
      </c>
      <c r="E113" s="30">
        <v>6.07</v>
      </c>
      <c r="F113" s="30">
        <v>13.897</v>
      </c>
      <c r="G113" s="30">
        <v>14.914999999999999</v>
      </c>
      <c r="H113" s="30">
        <v>8.8999999999999996E-2</v>
      </c>
      <c r="I113" s="31" t="s">
        <v>3</v>
      </c>
      <c r="J113" s="31" t="s">
        <v>3</v>
      </c>
      <c r="K113" s="31" t="s">
        <v>3</v>
      </c>
      <c r="L113" s="30">
        <v>0.19700000000000001</v>
      </c>
      <c r="M113" s="30">
        <v>8.5999999999999993E-2</v>
      </c>
      <c r="N113" s="30">
        <v>63.57</v>
      </c>
      <c r="O113" s="30">
        <v>9.1999999999999998E-2</v>
      </c>
      <c r="P113" s="30">
        <v>0.187</v>
      </c>
      <c r="Q113" s="31" t="s">
        <v>3</v>
      </c>
      <c r="R113" s="31" t="s">
        <v>3</v>
      </c>
      <c r="S113" s="30">
        <v>99.3</v>
      </c>
      <c r="T113" s="46">
        <v>72.528334532476109</v>
      </c>
      <c r="U113" s="99">
        <v>87.539916024071616</v>
      </c>
      <c r="V113" s="88">
        <v>27.536866823704692</v>
      </c>
      <c r="W113" s="110">
        <v>10.07020161750976</v>
      </c>
      <c r="X113" s="102">
        <v>4.2527210424614044</v>
      </c>
    </row>
    <row r="114" spans="1:24" ht="14.5" customHeight="1" x14ac:dyDescent="0.35">
      <c r="A114" s="46"/>
      <c r="B114" s="48" t="s">
        <v>1225</v>
      </c>
      <c r="C114" s="145" t="s">
        <v>1</v>
      </c>
      <c r="D114" s="30">
        <v>0.113</v>
      </c>
      <c r="E114" s="30">
        <v>6.48</v>
      </c>
      <c r="F114" s="30">
        <v>15.21</v>
      </c>
      <c r="G114" s="30">
        <v>13.7</v>
      </c>
      <c r="H114" s="30">
        <v>0.105</v>
      </c>
      <c r="I114" s="31" t="s">
        <v>3</v>
      </c>
      <c r="J114" s="31" t="s">
        <v>3</v>
      </c>
      <c r="K114" s="31" t="s">
        <v>3</v>
      </c>
      <c r="L114" s="30">
        <v>0.16900000000000001</v>
      </c>
      <c r="M114" s="30">
        <v>0.08</v>
      </c>
      <c r="N114" s="30">
        <v>63.192999999999998</v>
      </c>
      <c r="O114" s="30">
        <v>0.10199999999999999</v>
      </c>
      <c r="P114" s="30">
        <v>0.28599999999999998</v>
      </c>
      <c r="Q114" s="31" t="s">
        <v>3</v>
      </c>
      <c r="R114" s="31" t="s">
        <v>3</v>
      </c>
      <c r="S114" s="30">
        <v>99.438000000000002</v>
      </c>
      <c r="T114" s="46">
        <v>67.312027090675883</v>
      </c>
      <c r="U114" s="99">
        <v>86.741051626329195</v>
      </c>
      <c r="V114" s="88">
        <v>22.030581250737427</v>
      </c>
      <c r="W114" s="110">
        <v>11.859148591762837</v>
      </c>
      <c r="X114" s="102">
        <v>3.7238011699739588</v>
      </c>
    </row>
    <row r="115" spans="1:24" ht="14.5" customHeight="1" x14ac:dyDescent="0.35">
      <c r="A115" s="46"/>
      <c r="B115" s="48" t="s">
        <v>1226</v>
      </c>
      <c r="C115" s="145" t="s">
        <v>1</v>
      </c>
      <c r="D115" s="30">
        <v>0.106</v>
      </c>
      <c r="E115" s="30">
        <v>6.3780000000000001</v>
      </c>
      <c r="F115" s="30">
        <v>15.015000000000001</v>
      </c>
      <c r="G115" s="30">
        <v>13.798</v>
      </c>
      <c r="H115" s="30">
        <v>0.12</v>
      </c>
      <c r="I115" s="31" t="s">
        <v>3</v>
      </c>
      <c r="J115" s="31" t="s">
        <v>3</v>
      </c>
      <c r="K115" s="31" t="s">
        <v>3</v>
      </c>
      <c r="L115" s="30">
        <v>0.16500000000000001</v>
      </c>
      <c r="M115" s="30">
        <v>9.1999999999999998E-2</v>
      </c>
      <c r="N115" s="30">
        <v>63.085000000000001</v>
      </c>
      <c r="O115" s="30">
        <v>8.5000000000000006E-2</v>
      </c>
      <c r="P115" s="30">
        <v>0.27600000000000002</v>
      </c>
      <c r="Q115" s="31" t="s">
        <v>3</v>
      </c>
      <c r="R115" s="31" t="s">
        <v>3</v>
      </c>
      <c r="S115" s="30">
        <v>99.12</v>
      </c>
      <c r="T115" s="46">
        <v>67.953997925001474</v>
      </c>
      <c r="U115" s="99">
        <v>86.903007519256079</v>
      </c>
      <c r="V115" s="88">
        <v>22.751995107072712</v>
      </c>
      <c r="W115" s="110">
        <v>11.598787934673032</v>
      </c>
      <c r="X115" s="102">
        <v>3.7964364681978586</v>
      </c>
    </row>
    <row r="116" spans="1:24" ht="14.5" customHeight="1" x14ac:dyDescent="0.35">
      <c r="A116" s="46"/>
      <c r="B116" s="48" t="s">
        <v>1227</v>
      </c>
      <c r="C116" s="145" t="s">
        <v>1</v>
      </c>
      <c r="D116" s="31" t="s">
        <v>3</v>
      </c>
      <c r="E116" s="31" t="s">
        <v>3</v>
      </c>
      <c r="F116" s="31" t="s">
        <v>3</v>
      </c>
      <c r="G116" s="31" t="s">
        <v>3</v>
      </c>
      <c r="H116" s="31" t="s">
        <v>3</v>
      </c>
      <c r="I116" s="31" t="s">
        <v>3</v>
      </c>
      <c r="J116" s="31" t="s">
        <v>3</v>
      </c>
      <c r="K116" s="31" t="s">
        <v>3</v>
      </c>
      <c r="L116" s="31" t="s">
        <v>3</v>
      </c>
      <c r="M116" s="31" t="s">
        <v>3</v>
      </c>
      <c r="N116" s="31" t="s">
        <v>3</v>
      </c>
      <c r="O116" s="31" t="s">
        <v>3</v>
      </c>
      <c r="P116" s="31" t="s">
        <v>3</v>
      </c>
      <c r="Q116" s="31" t="s">
        <v>3</v>
      </c>
      <c r="R116" s="31" t="s">
        <v>3</v>
      </c>
      <c r="S116" s="31" t="s">
        <v>3</v>
      </c>
      <c r="T116" s="46" t="s">
        <v>3</v>
      </c>
      <c r="U116" s="49" t="s">
        <v>3</v>
      </c>
      <c r="V116" s="88" t="s">
        <v>3</v>
      </c>
      <c r="W116" s="110" t="s">
        <v>3</v>
      </c>
      <c r="X116" s="102" t="s">
        <v>3</v>
      </c>
    </row>
    <row r="117" spans="1:24" ht="14.5" customHeight="1" x14ac:dyDescent="0.35">
      <c r="A117" s="46"/>
      <c r="B117" s="48" t="s">
        <v>1228</v>
      </c>
      <c r="C117" s="145" t="s">
        <v>1</v>
      </c>
      <c r="D117" s="31" t="s">
        <v>3</v>
      </c>
      <c r="E117" s="31" t="s">
        <v>3</v>
      </c>
      <c r="F117" s="31" t="s">
        <v>3</v>
      </c>
      <c r="G117" s="31" t="s">
        <v>3</v>
      </c>
      <c r="H117" s="31" t="s">
        <v>3</v>
      </c>
      <c r="I117" s="31" t="s">
        <v>3</v>
      </c>
      <c r="J117" s="31" t="s">
        <v>3</v>
      </c>
      <c r="K117" s="31" t="s">
        <v>3</v>
      </c>
      <c r="L117" s="31" t="s">
        <v>3</v>
      </c>
      <c r="M117" s="31" t="s">
        <v>3</v>
      </c>
      <c r="N117" s="31" t="s">
        <v>3</v>
      </c>
      <c r="O117" s="31" t="s">
        <v>3</v>
      </c>
      <c r="P117" s="31" t="s">
        <v>3</v>
      </c>
      <c r="Q117" s="31" t="s">
        <v>3</v>
      </c>
      <c r="R117" s="31" t="s">
        <v>3</v>
      </c>
      <c r="S117" s="31" t="s">
        <v>3</v>
      </c>
      <c r="T117" s="46" t="s">
        <v>3</v>
      </c>
      <c r="U117" s="49" t="s">
        <v>3</v>
      </c>
      <c r="V117" s="88" t="s">
        <v>3</v>
      </c>
      <c r="W117" s="110" t="s">
        <v>3</v>
      </c>
      <c r="X117" s="102" t="s">
        <v>3</v>
      </c>
    </row>
    <row r="118" spans="1:24" ht="14.5" customHeight="1" x14ac:dyDescent="0.35">
      <c r="A118" s="46"/>
      <c r="B118" s="48" t="s">
        <v>1229</v>
      </c>
      <c r="C118" s="145" t="s">
        <v>1</v>
      </c>
      <c r="D118" s="30">
        <v>0.127</v>
      </c>
      <c r="E118" s="30">
        <v>6.3940000000000001</v>
      </c>
      <c r="F118" s="30">
        <v>14.773999999999999</v>
      </c>
      <c r="G118" s="30">
        <v>13.696</v>
      </c>
      <c r="H118" s="30">
        <v>0.11</v>
      </c>
      <c r="I118" s="31" t="s">
        <v>3</v>
      </c>
      <c r="J118" s="31" t="s">
        <v>3</v>
      </c>
      <c r="K118" s="31" t="s">
        <v>3</v>
      </c>
      <c r="L118" s="30">
        <v>0.16300000000000001</v>
      </c>
      <c r="M118" s="30">
        <v>7.6999999999999999E-2</v>
      </c>
      <c r="N118" s="30">
        <v>63.235999999999997</v>
      </c>
      <c r="O118" s="30">
        <v>0.10199999999999999</v>
      </c>
      <c r="P118" s="30">
        <v>0.25700000000000001</v>
      </c>
      <c r="Q118" s="31" t="s">
        <v>3</v>
      </c>
      <c r="R118" s="31" t="s">
        <v>3</v>
      </c>
      <c r="S118" s="30">
        <v>98.936000000000007</v>
      </c>
      <c r="T118" s="46">
        <v>67.609464521555509</v>
      </c>
      <c r="U118" s="99">
        <v>86.901701459432374</v>
      </c>
      <c r="V118" s="88">
        <v>20.833051046862685</v>
      </c>
      <c r="W118" s="110">
        <v>11.696125038336504</v>
      </c>
      <c r="X118" s="102">
        <v>3.4204424448966395</v>
      </c>
    </row>
    <row r="119" spans="1:24" ht="14.5" customHeight="1" x14ac:dyDescent="0.35">
      <c r="A119" s="46"/>
      <c r="B119" s="48" t="s">
        <v>1230</v>
      </c>
      <c r="C119" s="145" t="s">
        <v>1</v>
      </c>
      <c r="D119" s="31" t="s">
        <v>3</v>
      </c>
      <c r="E119" s="31" t="s">
        <v>3</v>
      </c>
      <c r="F119" s="31" t="s">
        <v>3</v>
      </c>
      <c r="G119" s="31" t="s">
        <v>3</v>
      </c>
      <c r="H119" s="31" t="s">
        <v>3</v>
      </c>
      <c r="I119" s="31" t="s">
        <v>3</v>
      </c>
      <c r="J119" s="31" t="s">
        <v>3</v>
      </c>
      <c r="K119" s="31" t="s">
        <v>3</v>
      </c>
      <c r="L119" s="31" t="s">
        <v>3</v>
      </c>
      <c r="M119" s="31" t="s">
        <v>3</v>
      </c>
      <c r="N119" s="31" t="s">
        <v>3</v>
      </c>
      <c r="O119" s="31" t="s">
        <v>3</v>
      </c>
      <c r="P119" s="31" t="s">
        <v>3</v>
      </c>
      <c r="Q119" s="31" t="s">
        <v>3</v>
      </c>
      <c r="R119" s="31" t="s">
        <v>3</v>
      </c>
      <c r="S119" s="31" t="s">
        <v>3</v>
      </c>
      <c r="T119" s="46" t="s">
        <v>3</v>
      </c>
      <c r="U119" s="49" t="s">
        <v>3</v>
      </c>
      <c r="V119" s="88" t="s">
        <v>3</v>
      </c>
      <c r="W119" s="110" t="s">
        <v>3</v>
      </c>
      <c r="X119" s="102" t="s">
        <v>3</v>
      </c>
    </row>
    <row r="120" spans="1:24" ht="14.5" customHeight="1" x14ac:dyDescent="0.35">
      <c r="A120" s="46"/>
      <c r="B120" s="48" t="s">
        <v>1231</v>
      </c>
      <c r="C120" s="145" t="s">
        <v>1</v>
      </c>
      <c r="D120" s="30">
        <v>0.128</v>
      </c>
      <c r="E120" s="30">
        <v>6.3730000000000002</v>
      </c>
      <c r="F120" s="30">
        <v>14.914999999999999</v>
      </c>
      <c r="G120" s="30">
        <v>13.757999999999999</v>
      </c>
      <c r="H120" s="30">
        <v>0.11</v>
      </c>
      <c r="I120" s="31" t="s">
        <v>3</v>
      </c>
      <c r="J120" s="31" t="s">
        <v>3</v>
      </c>
      <c r="K120" s="31" t="s">
        <v>3</v>
      </c>
      <c r="L120" s="30">
        <v>8.6999999999999994E-2</v>
      </c>
      <c r="M120" s="30">
        <v>8.8999999999999996E-2</v>
      </c>
      <c r="N120" s="30">
        <v>63.505000000000003</v>
      </c>
      <c r="O120" s="30">
        <v>8.8999999999999996E-2</v>
      </c>
      <c r="P120" s="30">
        <v>0.28299999999999997</v>
      </c>
      <c r="Q120" s="31" t="s">
        <v>3</v>
      </c>
      <c r="R120" s="31" t="s">
        <v>3</v>
      </c>
      <c r="S120" s="30">
        <v>99.337000000000003</v>
      </c>
      <c r="T120" s="46">
        <v>67.727212310701972</v>
      </c>
      <c r="U120" s="99">
        <v>86.987227135940159</v>
      </c>
      <c r="V120" s="88">
        <v>21.649287208981548</v>
      </c>
      <c r="W120" s="110">
        <v>11.6860088127804</v>
      </c>
      <c r="X120" s="102">
        <v>3.588377906357139</v>
      </c>
    </row>
    <row r="121" spans="1:24" ht="14.5" customHeight="1" x14ac:dyDescent="0.35">
      <c r="A121" s="46"/>
      <c r="B121" s="48" t="s">
        <v>1232</v>
      </c>
      <c r="C121" s="145" t="s">
        <v>1</v>
      </c>
      <c r="D121" s="31" t="s">
        <v>3</v>
      </c>
      <c r="E121" s="31" t="s">
        <v>3</v>
      </c>
      <c r="F121" s="31" t="s">
        <v>3</v>
      </c>
      <c r="G121" s="31" t="s">
        <v>3</v>
      </c>
      <c r="H121" s="31" t="s">
        <v>3</v>
      </c>
      <c r="I121" s="31" t="s">
        <v>3</v>
      </c>
      <c r="J121" s="31" t="s">
        <v>3</v>
      </c>
      <c r="K121" s="31" t="s">
        <v>3</v>
      </c>
      <c r="L121" s="31" t="s">
        <v>3</v>
      </c>
      <c r="M121" s="31" t="s">
        <v>3</v>
      </c>
      <c r="N121" s="31" t="s">
        <v>3</v>
      </c>
      <c r="O121" s="31" t="s">
        <v>3</v>
      </c>
      <c r="P121" s="31" t="s">
        <v>3</v>
      </c>
      <c r="Q121" s="31" t="s">
        <v>3</v>
      </c>
      <c r="R121" s="31" t="s">
        <v>3</v>
      </c>
      <c r="S121" s="31" t="s">
        <v>3</v>
      </c>
      <c r="T121" s="46" t="s">
        <v>3</v>
      </c>
      <c r="U121" s="49" t="s">
        <v>3</v>
      </c>
      <c r="V121" s="88" t="s">
        <v>3</v>
      </c>
      <c r="W121" s="110" t="s">
        <v>3</v>
      </c>
      <c r="X121" s="102" t="s">
        <v>3</v>
      </c>
    </row>
    <row r="122" spans="1:24" ht="14.5" customHeight="1" x14ac:dyDescent="0.35">
      <c r="A122" s="46"/>
      <c r="B122" s="48" t="s">
        <v>1233</v>
      </c>
      <c r="C122" s="145" t="s">
        <v>1</v>
      </c>
      <c r="D122" s="30">
        <v>0.105</v>
      </c>
      <c r="E122" s="30">
        <v>5.8650000000000002</v>
      </c>
      <c r="F122" s="30">
        <v>15.12</v>
      </c>
      <c r="G122" s="30">
        <v>13.5</v>
      </c>
      <c r="H122" s="30">
        <v>0.112</v>
      </c>
      <c r="I122" s="31" t="s">
        <v>3</v>
      </c>
      <c r="J122" s="31" t="s">
        <v>3</v>
      </c>
      <c r="K122" s="31" t="s">
        <v>3</v>
      </c>
      <c r="L122" s="30">
        <v>0.13500000000000001</v>
      </c>
      <c r="M122" s="30">
        <v>8.8999999999999996E-2</v>
      </c>
      <c r="N122" s="30">
        <v>64.2</v>
      </c>
      <c r="O122" s="30">
        <v>7.9000000000000001E-2</v>
      </c>
      <c r="P122" s="30">
        <v>0.25900000000000001</v>
      </c>
      <c r="Q122" s="31" t="s">
        <v>3</v>
      </c>
      <c r="R122" s="31" t="s">
        <v>3</v>
      </c>
      <c r="S122" s="30">
        <v>99.463999999999999</v>
      </c>
      <c r="T122" s="46">
        <v>66.584310711116473</v>
      </c>
      <c r="U122" s="99">
        <v>88.014271131825225</v>
      </c>
      <c r="V122" s="88">
        <v>20.127345740880241</v>
      </c>
      <c r="W122" s="110">
        <v>12.076745323978907</v>
      </c>
      <c r="X122" s="102">
        <v>3.3819689214622395</v>
      </c>
    </row>
    <row r="123" spans="1:24" ht="14.5" customHeight="1" x14ac:dyDescent="0.35">
      <c r="A123" s="46"/>
      <c r="B123" s="48" t="s">
        <v>1234</v>
      </c>
      <c r="C123" s="145" t="s">
        <v>1</v>
      </c>
      <c r="D123" s="30">
        <v>0.224</v>
      </c>
      <c r="E123" s="30">
        <v>4.4550000000000001</v>
      </c>
      <c r="F123" s="30">
        <v>14.787000000000001</v>
      </c>
      <c r="G123" s="30">
        <v>14.208</v>
      </c>
      <c r="H123" s="30">
        <v>0.1</v>
      </c>
      <c r="I123" s="31" t="s">
        <v>3</v>
      </c>
      <c r="J123" s="31" t="s">
        <v>3</v>
      </c>
      <c r="K123" s="31" t="s">
        <v>3</v>
      </c>
      <c r="L123" s="30">
        <v>0.2</v>
      </c>
      <c r="M123" s="30">
        <v>0.09</v>
      </c>
      <c r="N123" s="30">
        <v>65.45</v>
      </c>
      <c r="O123" s="30">
        <v>8.8999999999999996E-2</v>
      </c>
      <c r="P123" s="30">
        <v>0.23899999999999999</v>
      </c>
      <c r="Q123" s="31" t="s">
        <v>3</v>
      </c>
      <c r="R123" s="31" t="s">
        <v>3</v>
      </c>
      <c r="S123" s="30">
        <v>99.841999999999999</v>
      </c>
      <c r="T123" s="46">
        <v>69.525230311940803</v>
      </c>
      <c r="U123" s="99">
        <v>90.788174448218442</v>
      </c>
      <c r="V123" s="88">
        <v>24.926183390994264</v>
      </c>
      <c r="W123" s="110">
        <v>11.101165261973678</v>
      </c>
      <c r="X123" s="102">
        <v>4.096068144368652</v>
      </c>
    </row>
    <row r="124" spans="1:24" ht="14.5" customHeight="1" x14ac:dyDescent="0.35">
      <c r="A124" s="46"/>
      <c r="B124" s="48" t="s">
        <v>1235</v>
      </c>
      <c r="C124" s="145" t="s">
        <v>1</v>
      </c>
      <c r="D124" s="30">
        <v>0.215</v>
      </c>
      <c r="E124" s="30">
        <v>4.84</v>
      </c>
      <c r="F124" s="30">
        <v>15.76</v>
      </c>
      <c r="G124" s="30">
        <v>13.72</v>
      </c>
      <c r="H124" s="30">
        <v>0.09</v>
      </c>
      <c r="I124" s="31" t="s">
        <v>3</v>
      </c>
      <c r="J124" s="31" t="s">
        <v>3</v>
      </c>
      <c r="K124" s="31" t="s">
        <v>3</v>
      </c>
      <c r="L124" s="30">
        <v>0.28499999999999998</v>
      </c>
      <c r="M124" s="30">
        <v>8.3000000000000004E-2</v>
      </c>
      <c r="N124" s="30">
        <v>65.569999999999993</v>
      </c>
      <c r="O124" s="30">
        <v>9.1999999999999998E-2</v>
      </c>
      <c r="P124" s="30">
        <v>0.245</v>
      </c>
      <c r="Q124" s="31" t="s">
        <v>3</v>
      </c>
      <c r="R124" s="31" t="s">
        <v>3</v>
      </c>
      <c r="S124" s="30">
        <v>100.9</v>
      </c>
      <c r="T124" s="46">
        <v>66.504229901807122</v>
      </c>
      <c r="U124" s="99">
        <v>90.087502535014679</v>
      </c>
      <c r="V124" s="88">
        <v>21.841499249527836</v>
      </c>
      <c r="W124" s="110">
        <v>12.317779718274414</v>
      </c>
      <c r="X124" s="102">
        <v>3.8253393990816442</v>
      </c>
    </row>
    <row r="125" spans="1:24" ht="14.5" customHeight="1" x14ac:dyDescent="0.35">
      <c r="A125" s="46"/>
      <c r="B125" s="48" t="s">
        <v>1236</v>
      </c>
      <c r="C125" s="145" t="s">
        <v>1</v>
      </c>
      <c r="D125" s="30">
        <v>0.127</v>
      </c>
      <c r="E125" s="30">
        <v>6.3949999999999996</v>
      </c>
      <c r="F125" s="30">
        <v>14.737</v>
      </c>
      <c r="G125" s="30">
        <v>14.035</v>
      </c>
      <c r="H125" s="30">
        <v>0.104</v>
      </c>
      <c r="I125" s="31" t="s">
        <v>3</v>
      </c>
      <c r="J125" s="31" t="s">
        <v>3</v>
      </c>
      <c r="K125" s="31" t="s">
        <v>3</v>
      </c>
      <c r="L125" s="30">
        <v>5.3999999999999999E-2</v>
      </c>
      <c r="M125" s="30">
        <v>9.1999999999999998E-2</v>
      </c>
      <c r="N125" s="30">
        <v>63.582999999999998</v>
      </c>
      <c r="O125" s="30">
        <v>9.0999999999999998E-2</v>
      </c>
      <c r="P125" s="30">
        <v>0.27100000000000002</v>
      </c>
      <c r="Q125" s="31" t="s">
        <v>3</v>
      </c>
      <c r="R125" s="31" t="s">
        <v>3</v>
      </c>
      <c r="S125" s="30">
        <v>99.489000000000004</v>
      </c>
      <c r="T125" s="46">
        <v>68.914622027092449</v>
      </c>
      <c r="U125" s="99">
        <v>86.962092932308821</v>
      </c>
      <c r="V125" s="88">
        <v>23.425224726423409</v>
      </c>
      <c r="W125" s="110">
        <v>11.284824632066982</v>
      </c>
      <c r="X125" s="102">
        <v>3.8364024863839625</v>
      </c>
    </row>
    <row r="126" spans="1:24" ht="14.5" customHeight="1" x14ac:dyDescent="0.35">
      <c r="A126" s="46"/>
      <c r="B126" s="48" t="s">
        <v>1237</v>
      </c>
      <c r="C126" s="145" t="s">
        <v>1</v>
      </c>
      <c r="D126" s="30">
        <v>0.151</v>
      </c>
      <c r="E126" s="30">
        <v>6.14</v>
      </c>
      <c r="F126" s="30">
        <v>14.93</v>
      </c>
      <c r="G126" s="30">
        <v>13.96</v>
      </c>
      <c r="H126" s="30">
        <v>9.9000000000000005E-2</v>
      </c>
      <c r="I126" s="31" t="s">
        <v>3</v>
      </c>
      <c r="J126" s="31" t="s">
        <v>3</v>
      </c>
      <c r="K126" s="31" t="s">
        <v>3</v>
      </c>
      <c r="L126" s="30">
        <v>5.7000000000000002E-2</v>
      </c>
      <c r="M126" s="30">
        <v>8.5999999999999993E-2</v>
      </c>
      <c r="N126" s="30">
        <v>63.96</v>
      </c>
      <c r="O126" s="30">
        <v>0.09</v>
      </c>
      <c r="P126" s="30">
        <v>0.29699999999999999</v>
      </c>
      <c r="Q126" s="31" t="s">
        <v>3</v>
      </c>
      <c r="R126" s="31" t="s">
        <v>3</v>
      </c>
      <c r="S126" s="30">
        <v>99.77</v>
      </c>
      <c r="T126" s="46">
        <v>68.398388951377953</v>
      </c>
      <c r="U126" s="99">
        <v>87.4814443360181</v>
      </c>
      <c r="V126" s="88">
        <v>22.993641793673753</v>
      </c>
      <c r="W126" s="110">
        <v>11.497049280204507</v>
      </c>
      <c r="X126" s="102">
        <v>3.815038134908729</v>
      </c>
    </row>
    <row r="127" spans="1:24" ht="14.5" customHeight="1" x14ac:dyDescent="0.35">
      <c r="A127" s="46"/>
      <c r="B127" s="48" t="s">
        <v>1238</v>
      </c>
      <c r="C127" s="145" t="s">
        <v>1</v>
      </c>
      <c r="D127" s="31" t="s">
        <v>3</v>
      </c>
      <c r="E127" s="31" t="s">
        <v>3</v>
      </c>
      <c r="F127" s="31" t="s">
        <v>3</v>
      </c>
      <c r="G127" s="31" t="s">
        <v>3</v>
      </c>
      <c r="H127" s="31" t="s">
        <v>3</v>
      </c>
      <c r="I127" s="31" t="s">
        <v>3</v>
      </c>
      <c r="J127" s="31" t="s">
        <v>3</v>
      </c>
      <c r="K127" s="31" t="s">
        <v>3</v>
      </c>
      <c r="L127" s="31" t="s">
        <v>3</v>
      </c>
      <c r="M127" s="31" t="s">
        <v>3</v>
      </c>
      <c r="N127" s="31" t="s">
        <v>3</v>
      </c>
      <c r="O127" s="31" t="s">
        <v>3</v>
      </c>
      <c r="P127" s="31" t="s">
        <v>3</v>
      </c>
      <c r="Q127" s="31" t="s">
        <v>3</v>
      </c>
      <c r="R127" s="31" t="s">
        <v>3</v>
      </c>
      <c r="S127" s="31" t="s">
        <v>3</v>
      </c>
      <c r="T127" s="46" t="s">
        <v>3</v>
      </c>
      <c r="U127" s="49" t="s">
        <v>3</v>
      </c>
      <c r="V127" s="88" t="s">
        <v>3</v>
      </c>
      <c r="W127" s="110" t="s">
        <v>3</v>
      </c>
      <c r="X127" s="102" t="s">
        <v>3</v>
      </c>
    </row>
    <row r="128" spans="1:24" ht="14.5" customHeight="1" x14ac:dyDescent="0.35">
      <c r="A128" s="46"/>
      <c r="B128" s="48" t="s">
        <v>1239</v>
      </c>
      <c r="C128" s="145" t="s">
        <v>1</v>
      </c>
      <c r="D128" s="31" t="s">
        <v>3</v>
      </c>
      <c r="E128" s="31" t="s">
        <v>3</v>
      </c>
      <c r="F128" s="31" t="s">
        <v>3</v>
      </c>
      <c r="G128" s="31" t="s">
        <v>3</v>
      </c>
      <c r="H128" s="31" t="s">
        <v>3</v>
      </c>
      <c r="I128" s="31" t="s">
        <v>3</v>
      </c>
      <c r="J128" s="31" t="s">
        <v>3</v>
      </c>
      <c r="K128" s="31" t="s">
        <v>3</v>
      </c>
      <c r="L128" s="31" t="s">
        <v>3</v>
      </c>
      <c r="M128" s="31" t="s">
        <v>3</v>
      </c>
      <c r="N128" s="31" t="s">
        <v>3</v>
      </c>
      <c r="O128" s="31" t="s">
        <v>3</v>
      </c>
      <c r="P128" s="31" t="s">
        <v>3</v>
      </c>
      <c r="Q128" s="31" t="s">
        <v>3</v>
      </c>
      <c r="R128" s="31" t="s">
        <v>3</v>
      </c>
      <c r="S128" s="31" t="s">
        <v>3</v>
      </c>
      <c r="T128" s="46" t="s">
        <v>3</v>
      </c>
      <c r="U128" s="49" t="s">
        <v>3</v>
      </c>
      <c r="V128" s="88" t="s">
        <v>3</v>
      </c>
      <c r="W128" s="110" t="s">
        <v>3</v>
      </c>
      <c r="X128" s="102" t="s">
        <v>3</v>
      </c>
    </row>
    <row r="129" spans="1:24" ht="14.5" customHeight="1" x14ac:dyDescent="0.35">
      <c r="A129" s="46"/>
      <c r="B129" s="48" t="s">
        <v>1240</v>
      </c>
      <c r="C129" s="145" t="s">
        <v>1</v>
      </c>
      <c r="D129" s="31" t="s">
        <v>3</v>
      </c>
      <c r="E129" s="31" t="s">
        <v>3</v>
      </c>
      <c r="F129" s="31" t="s">
        <v>3</v>
      </c>
      <c r="G129" s="31" t="s">
        <v>3</v>
      </c>
      <c r="H129" s="31" t="s">
        <v>3</v>
      </c>
      <c r="I129" s="31" t="s">
        <v>3</v>
      </c>
      <c r="J129" s="31" t="s">
        <v>3</v>
      </c>
      <c r="K129" s="31" t="s">
        <v>3</v>
      </c>
      <c r="L129" s="31" t="s">
        <v>3</v>
      </c>
      <c r="M129" s="31" t="s">
        <v>3</v>
      </c>
      <c r="N129" s="31" t="s">
        <v>3</v>
      </c>
      <c r="O129" s="31" t="s">
        <v>3</v>
      </c>
      <c r="P129" s="31" t="s">
        <v>3</v>
      </c>
      <c r="Q129" s="31" t="s">
        <v>3</v>
      </c>
      <c r="R129" s="31" t="s">
        <v>3</v>
      </c>
      <c r="S129" s="31" t="s">
        <v>3</v>
      </c>
      <c r="T129" s="46" t="s">
        <v>3</v>
      </c>
      <c r="U129" s="49" t="s">
        <v>3</v>
      </c>
      <c r="V129" s="88" t="s">
        <v>3</v>
      </c>
      <c r="W129" s="110" t="s">
        <v>3</v>
      </c>
      <c r="X129" s="102" t="s">
        <v>3</v>
      </c>
    </row>
    <row r="130" spans="1:24" ht="14.5" customHeight="1" x14ac:dyDescent="0.35">
      <c r="A130" s="46"/>
      <c r="B130" s="48" t="s">
        <v>1241</v>
      </c>
      <c r="C130" s="145" t="s">
        <v>1</v>
      </c>
      <c r="D130" s="31" t="s">
        <v>3</v>
      </c>
      <c r="E130" s="31" t="s">
        <v>3</v>
      </c>
      <c r="F130" s="31" t="s">
        <v>3</v>
      </c>
      <c r="G130" s="31" t="s">
        <v>3</v>
      </c>
      <c r="H130" s="31" t="s">
        <v>3</v>
      </c>
      <c r="I130" s="31" t="s">
        <v>3</v>
      </c>
      <c r="J130" s="31" t="s">
        <v>3</v>
      </c>
      <c r="K130" s="31" t="s">
        <v>3</v>
      </c>
      <c r="L130" s="31" t="s">
        <v>3</v>
      </c>
      <c r="M130" s="31" t="s">
        <v>3</v>
      </c>
      <c r="N130" s="31" t="s">
        <v>3</v>
      </c>
      <c r="O130" s="31" t="s">
        <v>3</v>
      </c>
      <c r="P130" s="31" t="s">
        <v>3</v>
      </c>
      <c r="Q130" s="31" t="s">
        <v>3</v>
      </c>
      <c r="R130" s="31" t="s">
        <v>3</v>
      </c>
      <c r="S130" s="31" t="s">
        <v>3</v>
      </c>
      <c r="T130" s="46" t="s">
        <v>3</v>
      </c>
      <c r="U130" s="49" t="s">
        <v>3</v>
      </c>
      <c r="V130" s="88" t="s">
        <v>3</v>
      </c>
      <c r="W130" s="110" t="s">
        <v>3</v>
      </c>
      <c r="X130" s="102" t="s">
        <v>3</v>
      </c>
    </row>
    <row r="131" spans="1:24" ht="14.5" customHeight="1" x14ac:dyDescent="0.35">
      <c r="A131" s="46"/>
      <c r="B131" s="48" t="s">
        <v>1242</v>
      </c>
      <c r="C131" s="145" t="s">
        <v>1</v>
      </c>
      <c r="D131" s="31" t="s">
        <v>3</v>
      </c>
      <c r="E131" s="31" t="s">
        <v>3</v>
      </c>
      <c r="F131" s="31" t="s">
        <v>3</v>
      </c>
      <c r="G131" s="31" t="s">
        <v>3</v>
      </c>
      <c r="H131" s="31" t="s">
        <v>3</v>
      </c>
      <c r="I131" s="31" t="s">
        <v>3</v>
      </c>
      <c r="J131" s="31" t="s">
        <v>3</v>
      </c>
      <c r="K131" s="31" t="s">
        <v>3</v>
      </c>
      <c r="L131" s="31" t="s">
        <v>3</v>
      </c>
      <c r="M131" s="31" t="s">
        <v>3</v>
      </c>
      <c r="N131" s="31" t="s">
        <v>3</v>
      </c>
      <c r="O131" s="31" t="s">
        <v>3</v>
      </c>
      <c r="P131" s="31" t="s">
        <v>3</v>
      </c>
      <c r="Q131" s="31" t="s">
        <v>3</v>
      </c>
      <c r="R131" s="31" t="s">
        <v>3</v>
      </c>
      <c r="S131" s="31" t="s">
        <v>3</v>
      </c>
      <c r="T131" s="46" t="s">
        <v>3</v>
      </c>
      <c r="U131" s="49" t="s">
        <v>3</v>
      </c>
      <c r="V131" s="88" t="s">
        <v>3</v>
      </c>
      <c r="W131" s="110" t="s">
        <v>3</v>
      </c>
      <c r="X131" s="102" t="s">
        <v>3</v>
      </c>
    </row>
    <row r="132" spans="1:24" ht="14.5" customHeight="1" x14ac:dyDescent="0.35">
      <c r="A132" s="46"/>
      <c r="B132" s="48" t="s">
        <v>1243</v>
      </c>
      <c r="C132" s="145" t="s">
        <v>1</v>
      </c>
      <c r="D132" s="30">
        <v>0.39500000000000002</v>
      </c>
      <c r="E132" s="30">
        <v>6.9560000000000004</v>
      </c>
      <c r="F132" s="30">
        <v>14.839</v>
      </c>
      <c r="G132" s="30">
        <v>14.961</v>
      </c>
      <c r="H132" s="30">
        <v>0.106</v>
      </c>
      <c r="I132" s="31" t="s">
        <v>3</v>
      </c>
      <c r="J132" s="31" t="s">
        <v>3</v>
      </c>
      <c r="K132" s="31" t="s">
        <v>3</v>
      </c>
      <c r="L132" s="30">
        <v>7.5999999999999998E-2</v>
      </c>
      <c r="M132" s="30">
        <v>0.09</v>
      </c>
      <c r="N132" s="30">
        <v>61.76</v>
      </c>
      <c r="O132" s="30">
        <v>8.5999999999999993E-2</v>
      </c>
      <c r="P132" s="30">
        <v>0.27900000000000003</v>
      </c>
      <c r="Q132" s="31" t="s">
        <v>3</v>
      </c>
      <c r="R132" s="31" t="s">
        <v>3</v>
      </c>
      <c r="S132" s="30">
        <v>99.548000000000002</v>
      </c>
      <c r="T132" s="46">
        <v>71.991642760312857</v>
      </c>
      <c r="U132" s="99">
        <v>85.624337328874006</v>
      </c>
      <c r="V132" s="88">
        <v>30.080362969448295</v>
      </c>
      <c r="W132" s="110">
        <v>10.375374938963569</v>
      </c>
      <c r="X132" s="102">
        <v>4.9604265303297872</v>
      </c>
    </row>
    <row r="133" spans="1:24" ht="14.5" customHeight="1" x14ac:dyDescent="0.35">
      <c r="A133" s="46"/>
      <c r="B133" s="48" t="s">
        <v>1244</v>
      </c>
      <c r="C133" s="145" t="s">
        <v>1</v>
      </c>
      <c r="D133" s="31" t="s">
        <v>3</v>
      </c>
      <c r="E133" s="31" t="s">
        <v>3</v>
      </c>
      <c r="F133" s="31" t="s">
        <v>3</v>
      </c>
      <c r="G133" s="31" t="s">
        <v>3</v>
      </c>
      <c r="H133" s="31" t="s">
        <v>3</v>
      </c>
      <c r="I133" s="31" t="s">
        <v>3</v>
      </c>
      <c r="J133" s="31" t="s">
        <v>3</v>
      </c>
      <c r="K133" s="31" t="s">
        <v>3</v>
      </c>
      <c r="L133" s="31" t="s">
        <v>3</v>
      </c>
      <c r="M133" s="31" t="s">
        <v>3</v>
      </c>
      <c r="N133" s="31" t="s">
        <v>3</v>
      </c>
      <c r="O133" s="31" t="s">
        <v>3</v>
      </c>
      <c r="P133" s="31" t="s">
        <v>3</v>
      </c>
      <c r="Q133" s="31" t="s">
        <v>3</v>
      </c>
      <c r="R133" s="31" t="s">
        <v>3</v>
      </c>
      <c r="S133" s="31" t="s">
        <v>3</v>
      </c>
      <c r="T133" s="46" t="s">
        <v>3</v>
      </c>
      <c r="U133" s="49" t="s">
        <v>3</v>
      </c>
      <c r="V133" s="88" t="s">
        <v>3</v>
      </c>
      <c r="W133" s="110" t="s">
        <v>3</v>
      </c>
      <c r="X133" s="102" t="s">
        <v>3</v>
      </c>
    </row>
    <row r="134" spans="1:24" ht="14.5" customHeight="1" x14ac:dyDescent="0.35">
      <c r="A134" s="46"/>
      <c r="B134" s="48" t="s">
        <v>1245</v>
      </c>
      <c r="C134" s="145" t="s">
        <v>1</v>
      </c>
      <c r="D134" s="31" t="s">
        <v>3</v>
      </c>
      <c r="E134" s="31" t="s">
        <v>3</v>
      </c>
      <c r="F134" s="31" t="s">
        <v>3</v>
      </c>
      <c r="G134" s="31" t="s">
        <v>3</v>
      </c>
      <c r="H134" s="31" t="s">
        <v>3</v>
      </c>
      <c r="I134" s="31" t="s">
        <v>3</v>
      </c>
      <c r="J134" s="31" t="s">
        <v>3</v>
      </c>
      <c r="K134" s="31" t="s">
        <v>3</v>
      </c>
      <c r="L134" s="31" t="s">
        <v>3</v>
      </c>
      <c r="M134" s="31" t="s">
        <v>3</v>
      </c>
      <c r="N134" s="31" t="s">
        <v>3</v>
      </c>
      <c r="O134" s="31" t="s">
        <v>3</v>
      </c>
      <c r="P134" s="31" t="s">
        <v>3</v>
      </c>
      <c r="Q134" s="31" t="s">
        <v>3</v>
      </c>
      <c r="R134" s="31" t="s">
        <v>3</v>
      </c>
      <c r="S134" s="31" t="s">
        <v>3</v>
      </c>
      <c r="T134" s="46" t="s">
        <v>3</v>
      </c>
      <c r="U134" s="49" t="s">
        <v>3</v>
      </c>
      <c r="V134" s="88" t="s">
        <v>3</v>
      </c>
      <c r="W134" s="110" t="s">
        <v>3</v>
      </c>
      <c r="X134" s="102" t="s">
        <v>3</v>
      </c>
    </row>
    <row r="135" spans="1:24" ht="14.5" customHeight="1" x14ac:dyDescent="0.35">
      <c r="A135" s="46"/>
      <c r="B135" s="48" t="s">
        <v>1246</v>
      </c>
      <c r="C135" s="145" t="s">
        <v>1</v>
      </c>
      <c r="D135" s="30">
        <v>0.13500000000000001</v>
      </c>
      <c r="E135" s="30">
        <v>5.3620000000000001</v>
      </c>
      <c r="F135" s="30">
        <v>15.4</v>
      </c>
      <c r="G135" s="30">
        <v>13.36</v>
      </c>
      <c r="H135" s="30">
        <v>0.11700000000000001</v>
      </c>
      <c r="I135" s="31" t="s">
        <v>3</v>
      </c>
      <c r="J135" s="31" t="s">
        <v>3</v>
      </c>
      <c r="K135" s="31" t="s">
        <v>3</v>
      </c>
      <c r="L135" s="30">
        <v>6.5000000000000002E-2</v>
      </c>
      <c r="M135" s="30">
        <v>8.2000000000000003E-2</v>
      </c>
      <c r="N135" s="30">
        <v>64.507999999999996</v>
      </c>
      <c r="O135" s="30">
        <v>8.1000000000000003E-2</v>
      </c>
      <c r="P135" s="30">
        <v>0.27</v>
      </c>
      <c r="Q135" s="31" t="s">
        <v>3</v>
      </c>
      <c r="R135" s="31" t="s">
        <v>3</v>
      </c>
      <c r="S135" s="30">
        <v>99.38</v>
      </c>
      <c r="T135" s="46">
        <v>66.196547122239565</v>
      </c>
      <c r="U135" s="99">
        <v>88.975429264585188</v>
      </c>
      <c r="V135" s="88">
        <v>21.032372916273783</v>
      </c>
      <c r="W135" s="110">
        <v>12.161014570893837</v>
      </c>
      <c r="X135" s="102">
        <v>3.5994845073656787</v>
      </c>
    </row>
    <row r="136" spans="1:24" ht="14.5" customHeight="1" x14ac:dyDescent="0.35">
      <c r="A136" s="46"/>
      <c r="B136" s="48" t="s">
        <v>1247</v>
      </c>
      <c r="C136" s="145" t="s">
        <v>1</v>
      </c>
      <c r="D136" s="30">
        <v>0.36599999999999999</v>
      </c>
      <c r="E136" s="30">
        <v>6.29</v>
      </c>
      <c r="F136" s="30">
        <v>15.27</v>
      </c>
      <c r="G136" s="30">
        <v>13.97</v>
      </c>
      <c r="H136" s="30">
        <v>0.113</v>
      </c>
      <c r="I136" s="31" t="s">
        <v>3</v>
      </c>
      <c r="J136" s="31" t="s">
        <v>3</v>
      </c>
      <c r="K136" s="31" t="s">
        <v>3</v>
      </c>
      <c r="L136" s="30">
        <v>7.6999999999999999E-2</v>
      </c>
      <c r="M136" s="30">
        <v>7.1999999999999995E-2</v>
      </c>
      <c r="N136" s="30">
        <v>62.96</v>
      </c>
      <c r="O136" s="30">
        <v>9.5000000000000001E-2</v>
      </c>
      <c r="P136" s="30">
        <v>0.26100000000000001</v>
      </c>
      <c r="Q136" s="31" t="s">
        <v>3</v>
      </c>
      <c r="R136" s="31" t="s">
        <v>3</v>
      </c>
      <c r="S136" s="30">
        <v>99.474000000000004</v>
      </c>
      <c r="T136" s="46">
        <v>68.040391023434935</v>
      </c>
      <c r="U136" s="99">
        <v>87.037969450044315</v>
      </c>
      <c r="V136" s="88">
        <v>23.39984490034017</v>
      </c>
      <c r="W136" s="110">
        <v>11.696843683718054</v>
      </c>
      <c r="X136" s="102">
        <v>3.9708486142841242</v>
      </c>
    </row>
    <row r="137" spans="1:24" ht="14.5" customHeight="1" x14ac:dyDescent="0.35">
      <c r="A137" s="46"/>
      <c r="B137" s="48" t="s">
        <v>1248</v>
      </c>
      <c r="C137" s="145" t="s">
        <v>1</v>
      </c>
      <c r="D137" s="31" t="s">
        <v>3</v>
      </c>
      <c r="E137" s="31" t="s">
        <v>3</v>
      </c>
      <c r="F137" s="31" t="s">
        <v>3</v>
      </c>
      <c r="G137" s="31" t="s">
        <v>3</v>
      </c>
      <c r="H137" s="31" t="s">
        <v>3</v>
      </c>
      <c r="I137" s="31" t="s">
        <v>3</v>
      </c>
      <c r="J137" s="31" t="s">
        <v>3</v>
      </c>
      <c r="K137" s="31" t="s">
        <v>3</v>
      </c>
      <c r="L137" s="31" t="s">
        <v>3</v>
      </c>
      <c r="M137" s="31" t="s">
        <v>3</v>
      </c>
      <c r="N137" s="31" t="s">
        <v>3</v>
      </c>
      <c r="O137" s="31" t="s">
        <v>3</v>
      </c>
      <c r="P137" s="31" t="s">
        <v>3</v>
      </c>
      <c r="Q137" s="31" t="s">
        <v>3</v>
      </c>
      <c r="R137" s="31" t="s">
        <v>3</v>
      </c>
      <c r="S137" s="31" t="s">
        <v>3</v>
      </c>
      <c r="T137" s="46" t="s">
        <v>3</v>
      </c>
      <c r="U137" s="49" t="s">
        <v>3</v>
      </c>
      <c r="V137" s="88" t="s">
        <v>3</v>
      </c>
      <c r="W137" s="110" t="s">
        <v>3</v>
      </c>
      <c r="X137" s="102" t="s">
        <v>3</v>
      </c>
    </row>
    <row r="138" spans="1:24" ht="14.5" customHeight="1" x14ac:dyDescent="0.35">
      <c r="A138" s="46"/>
      <c r="B138" s="48" t="s">
        <v>1249</v>
      </c>
      <c r="C138" s="145" t="s">
        <v>1</v>
      </c>
      <c r="D138" s="30">
        <v>0.11600000000000001</v>
      </c>
      <c r="E138" s="30">
        <v>6.2130000000000001</v>
      </c>
      <c r="F138" s="30">
        <v>14.667</v>
      </c>
      <c r="G138" s="30">
        <v>14.07</v>
      </c>
      <c r="H138" s="30">
        <v>0.11899999999999999</v>
      </c>
      <c r="I138" s="31" t="s">
        <v>3</v>
      </c>
      <c r="J138" s="31" t="s">
        <v>3</v>
      </c>
      <c r="K138" s="31" t="s">
        <v>3</v>
      </c>
      <c r="L138" s="30">
        <v>7.3999999999999996E-2</v>
      </c>
      <c r="M138" s="30">
        <v>8.5000000000000006E-2</v>
      </c>
      <c r="N138" s="30">
        <v>63.85</v>
      </c>
      <c r="O138" s="30">
        <v>8.8999999999999996E-2</v>
      </c>
      <c r="P138" s="30">
        <v>0.24399999999999999</v>
      </c>
      <c r="Q138" s="31" t="s">
        <v>3</v>
      </c>
      <c r="R138" s="31" t="s">
        <v>3</v>
      </c>
      <c r="S138" s="30">
        <v>99.527000000000001</v>
      </c>
      <c r="T138" s="46">
        <v>69.099802777155475</v>
      </c>
      <c r="U138" s="99">
        <v>87.332403314002818</v>
      </c>
      <c r="V138" s="88">
        <v>23.532855517337396</v>
      </c>
      <c r="W138" s="110">
        <v>11.215436081272124</v>
      </c>
      <c r="X138" s="102">
        <v>3.8357229828822881</v>
      </c>
    </row>
    <row r="139" spans="1:24" ht="14.5" customHeight="1" x14ac:dyDescent="0.35">
      <c r="A139" s="46"/>
      <c r="B139" s="48" t="s">
        <v>1250</v>
      </c>
      <c r="C139" s="145" t="s">
        <v>1</v>
      </c>
      <c r="D139" s="31" t="s">
        <v>3</v>
      </c>
      <c r="E139" s="31" t="s">
        <v>3</v>
      </c>
      <c r="F139" s="31" t="s">
        <v>3</v>
      </c>
      <c r="G139" s="31" t="s">
        <v>3</v>
      </c>
      <c r="H139" s="31" t="s">
        <v>3</v>
      </c>
      <c r="I139" s="31" t="s">
        <v>3</v>
      </c>
      <c r="J139" s="31" t="s">
        <v>3</v>
      </c>
      <c r="K139" s="31" t="s">
        <v>3</v>
      </c>
      <c r="L139" s="31" t="s">
        <v>3</v>
      </c>
      <c r="M139" s="31" t="s">
        <v>3</v>
      </c>
      <c r="N139" s="31" t="s">
        <v>3</v>
      </c>
      <c r="O139" s="31" t="s">
        <v>3</v>
      </c>
      <c r="P139" s="31" t="s">
        <v>3</v>
      </c>
      <c r="Q139" s="31" t="s">
        <v>3</v>
      </c>
      <c r="R139" s="31" t="s">
        <v>3</v>
      </c>
      <c r="S139" s="31" t="s">
        <v>3</v>
      </c>
      <c r="T139" s="46" t="s">
        <v>3</v>
      </c>
      <c r="U139" s="49" t="s">
        <v>3</v>
      </c>
      <c r="V139" s="88" t="s">
        <v>3</v>
      </c>
      <c r="W139" s="110" t="s">
        <v>3</v>
      </c>
      <c r="X139" s="102" t="s">
        <v>3</v>
      </c>
    </row>
    <row r="140" spans="1:24" ht="14.5" customHeight="1" x14ac:dyDescent="0.35">
      <c r="A140" s="46"/>
      <c r="B140" s="48" t="s">
        <v>1251</v>
      </c>
      <c r="C140" s="145" t="s">
        <v>1</v>
      </c>
      <c r="D140" s="30">
        <v>0.123</v>
      </c>
      <c r="E140" s="30">
        <v>6.31</v>
      </c>
      <c r="F140" s="30">
        <v>14.67</v>
      </c>
      <c r="G140" s="30">
        <v>13.84</v>
      </c>
      <c r="H140" s="30">
        <v>9.0999999999999998E-2</v>
      </c>
      <c r="I140" s="31" t="s">
        <v>3</v>
      </c>
      <c r="J140" s="31" t="s">
        <v>3</v>
      </c>
      <c r="K140" s="31" t="s">
        <v>3</v>
      </c>
      <c r="L140" s="30">
        <v>3.7999999999999999E-2</v>
      </c>
      <c r="M140" s="30">
        <v>8.7999999999999995E-2</v>
      </c>
      <c r="N140" s="30">
        <v>63.92</v>
      </c>
      <c r="O140" s="30">
        <v>8.6999999999999994E-2</v>
      </c>
      <c r="P140" s="30">
        <v>0.25900000000000001</v>
      </c>
      <c r="Q140" s="31" t="s">
        <v>3</v>
      </c>
      <c r="R140" s="31" t="s">
        <v>3</v>
      </c>
      <c r="S140" s="30">
        <v>99.426000000000002</v>
      </c>
      <c r="T140" s="46">
        <v>68.108296545756573</v>
      </c>
      <c r="U140" s="99">
        <v>87.172282822357829</v>
      </c>
      <c r="V140" s="88">
        <v>21.255306167759091</v>
      </c>
      <c r="W140" s="110">
        <v>11.551846585189741</v>
      </c>
      <c r="X140" s="102">
        <v>3.4652038898786404</v>
      </c>
    </row>
    <row r="141" spans="1:24" ht="14.5" customHeight="1" x14ac:dyDescent="0.35">
      <c r="A141" s="46"/>
      <c r="B141" s="48" t="s">
        <v>1252</v>
      </c>
      <c r="C141" s="145" t="s">
        <v>1</v>
      </c>
      <c r="D141" s="30">
        <v>0.13700000000000001</v>
      </c>
      <c r="E141" s="30">
        <v>5.9630000000000001</v>
      </c>
      <c r="F141" s="30">
        <v>14.525</v>
      </c>
      <c r="G141" s="30">
        <v>13.87</v>
      </c>
      <c r="H141" s="30">
        <v>0.10100000000000001</v>
      </c>
      <c r="I141" s="31" t="s">
        <v>3</v>
      </c>
      <c r="J141" s="31" t="s">
        <v>3</v>
      </c>
      <c r="K141" s="31" t="s">
        <v>3</v>
      </c>
      <c r="L141" s="30">
        <v>3.7999999999999999E-2</v>
      </c>
      <c r="M141" s="30">
        <v>8.8999999999999996E-2</v>
      </c>
      <c r="N141" s="30">
        <v>64.352999999999994</v>
      </c>
      <c r="O141" s="30">
        <v>7.8E-2</v>
      </c>
      <c r="P141" s="30">
        <v>0.26400000000000001</v>
      </c>
      <c r="Q141" s="31" t="s">
        <v>3</v>
      </c>
      <c r="R141" s="31" t="s">
        <v>3</v>
      </c>
      <c r="S141" s="30">
        <v>99.418000000000006</v>
      </c>
      <c r="T141" s="46">
        <v>68.292407464785811</v>
      </c>
      <c r="U141" s="99">
        <v>87.863759906358027</v>
      </c>
      <c r="V141" s="88">
        <v>20.970580966146642</v>
      </c>
      <c r="W141" s="110">
        <v>11.4790231146672</v>
      </c>
      <c r="X141" s="102">
        <v>3.3849941126703404</v>
      </c>
    </row>
    <row r="142" spans="1:24" ht="14.5" customHeight="1" x14ac:dyDescent="0.35">
      <c r="A142" s="50"/>
      <c r="B142" s="79" t="s">
        <v>1253</v>
      </c>
      <c r="C142" s="146" t="s">
        <v>1</v>
      </c>
      <c r="D142" s="11" t="s">
        <v>3</v>
      </c>
      <c r="E142" s="11" t="s">
        <v>3</v>
      </c>
      <c r="F142" s="11" t="s">
        <v>3</v>
      </c>
      <c r="G142" s="11" t="s">
        <v>3</v>
      </c>
      <c r="H142" s="11" t="s">
        <v>3</v>
      </c>
      <c r="I142" s="11" t="s">
        <v>3</v>
      </c>
      <c r="J142" s="11" t="s">
        <v>3</v>
      </c>
      <c r="K142" s="11" t="s">
        <v>3</v>
      </c>
      <c r="L142" s="11" t="s">
        <v>3</v>
      </c>
      <c r="M142" s="11" t="s">
        <v>3</v>
      </c>
      <c r="N142" s="11" t="s">
        <v>3</v>
      </c>
      <c r="O142" s="11" t="s">
        <v>3</v>
      </c>
      <c r="P142" s="11" t="s">
        <v>3</v>
      </c>
      <c r="Q142" s="11" t="s">
        <v>3</v>
      </c>
      <c r="R142" s="11" t="s">
        <v>3</v>
      </c>
      <c r="S142" s="11" t="s">
        <v>3</v>
      </c>
      <c r="T142" s="50" t="s">
        <v>3</v>
      </c>
      <c r="U142" s="85" t="s">
        <v>3</v>
      </c>
      <c r="V142" s="42" t="s">
        <v>3</v>
      </c>
      <c r="W142" s="114" t="s">
        <v>3</v>
      </c>
      <c r="X142" s="108" t="s">
        <v>3</v>
      </c>
    </row>
    <row r="143" spans="1:24" ht="14.5" customHeight="1" x14ac:dyDescent="0.35">
      <c r="A143" s="23" t="s">
        <v>276</v>
      </c>
      <c r="B143" s="78" t="s">
        <v>1254</v>
      </c>
      <c r="C143" s="144" t="s">
        <v>1</v>
      </c>
      <c r="D143" s="21">
        <v>0.08</v>
      </c>
      <c r="E143" s="21">
        <v>6.58</v>
      </c>
      <c r="F143" s="21">
        <v>15.44</v>
      </c>
      <c r="G143" s="21">
        <v>12.85</v>
      </c>
      <c r="H143" s="21">
        <v>0.18</v>
      </c>
      <c r="I143" s="21">
        <v>0.01</v>
      </c>
      <c r="J143" s="20" t="s">
        <v>3</v>
      </c>
      <c r="K143" s="20" t="s">
        <v>3</v>
      </c>
      <c r="L143" s="21">
        <v>0.12</v>
      </c>
      <c r="M143" s="21">
        <v>0.09</v>
      </c>
      <c r="N143" s="21">
        <v>64.27</v>
      </c>
      <c r="O143" s="21">
        <v>0.08</v>
      </c>
      <c r="P143" s="20" t="s">
        <v>3</v>
      </c>
      <c r="Q143" s="20" t="s">
        <v>3</v>
      </c>
      <c r="R143" s="20" t="s">
        <v>3</v>
      </c>
      <c r="S143" s="21">
        <v>99.7</v>
      </c>
      <c r="T143" s="43">
        <v>63.588983853674392</v>
      </c>
      <c r="U143" s="84">
        <v>86.759272190680619</v>
      </c>
      <c r="V143" s="94">
        <v>15.05371908876983</v>
      </c>
      <c r="W143" s="113">
        <v>13.115705772693939</v>
      </c>
      <c r="X143" s="100">
        <v>2.5829881748052261</v>
      </c>
    </row>
    <row r="144" spans="1:24" ht="14.5" customHeight="1" x14ac:dyDescent="0.35">
      <c r="A144" s="46"/>
      <c r="B144" s="48" t="s">
        <v>1255</v>
      </c>
      <c r="C144" s="145" t="s">
        <v>1</v>
      </c>
      <c r="D144" s="30">
        <v>0.16</v>
      </c>
      <c r="E144" s="30">
        <v>6.47</v>
      </c>
      <c r="F144" s="30">
        <v>15.3</v>
      </c>
      <c r="G144" s="30">
        <v>12.81</v>
      </c>
      <c r="H144" s="30">
        <v>0.26</v>
      </c>
      <c r="I144" s="30">
        <v>0.01</v>
      </c>
      <c r="J144" s="31" t="s">
        <v>3</v>
      </c>
      <c r="K144" s="31" t="s">
        <v>3</v>
      </c>
      <c r="L144" s="30">
        <v>0.16</v>
      </c>
      <c r="M144" s="30">
        <v>0.1</v>
      </c>
      <c r="N144" s="30">
        <v>64.45</v>
      </c>
      <c r="O144" s="30">
        <v>0.09</v>
      </c>
      <c r="P144" s="31" t="s">
        <v>3</v>
      </c>
      <c r="Q144" s="31" t="s">
        <v>3</v>
      </c>
      <c r="R144" s="31" t="s">
        <v>3</v>
      </c>
      <c r="S144" s="30">
        <v>99.81</v>
      </c>
      <c r="T144" s="46">
        <v>63.345027184587877</v>
      </c>
      <c r="U144" s="49">
        <v>86.9834379817665</v>
      </c>
      <c r="V144">
        <v>13.639390759694416</v>
      </c>
      <c r="W144" s="109">
        <v>13.213173213766755</v>
      </c>
      <c r="X144" s="101">
        <v>2.319090607541006</v>
      </c>
    </row>
    <row r="145" spans="1:24" ht="14.5" customHeight="1" x14ac:dyDescent="0.35">
      <c r="A145" s="46"/>
      <c r="B145" s="48" t="s">
        <v>1256</v>
      </c>
      <c r="C145" s="145" t="s">
        <v>1</v>
      </c>
      <c r="D145" s="30">
        <v>0.14000000000000001</v>
      </c>
      <c r="E145" s="30">
        <v>6.49</v>
      </c>
      <c r="F145" s="30">
        <v>15.56</v>
      </c>
      <c r="G145" s="30">
        <v>12.78</v>
      </c>
      <c r="H145" s="30">
        <v>0.22</v>
      </c>
      <c r="I145" s="30">
        <v>0.01</v>
      </c>
      <c r="J145" s="31" t="s">
        <v>3</v>
      </c>
      <c r="K145" s="31" t="s">
        <v>3</v>
      </c>
      <c r="L145" s="30">
        <v>0.05</v>
      </c>
      <c r="M145" s="30">
        <v>0.08</v>
      </c>
      <c r="N145" s="30">
        <v>64.62</v>
      </c>
      <c r="O145" s="30">
        <v>0.05</v>
      </c>
      <c r="P145" s="31" t="s">
        <v>3</v>
      </c>
      <c r="Q145" s="31" t="s">
        <v>3</v>
      </c>
      <c r="R145" s="31" t="s">
        <v>3</v>
      </c>
      <c r="S145" s="30">
        <v>100</v>
      </c>
      <c r="T145" s="46">
        <v>63.018381635433954</v>
      </c>
      <c r="U145" s="49">
        <v>86.978317302343953</v>
      </c>
      <c r="V145">
        <v>14.083307187292233</v>
      </c>
      <c r="W145" s="109">
        <v>13.368637401657329</v>
      </c>
      <c r="X145" s="101">
        <v>2.4352612555382103</v>
      </c>
    </row>
    <row r="146" spans="1:24" ht="14.5" customHeight="1" x14ac:dyDescent="0.35">
      <c r="A146" s="46"/>
      <c r="B146" s="48" t="s">
        <v>1257</v>
      </c>
      <c r="C146" s="145" t="s">
        <v>1</v>
      </c>
      <c r="D146" s="30">
        <v>0.1</v>
      </c>
      <c r="E146" s="30">
        <v>7.2</v>
      </c>
      <c r="F146" s="30">
        <v>14.88</v>
      </c>
      <c r="G146" s="30">
        <v>13.13</v>
      </c>
      <c r="H146" s="30">
        <v>0.18</v>
      </c>
      <c r="I146" s="30">
        <v>0</v>
      </c>
      <c r="J146" s="31" t="s">
        <v>3</v>
      </c>
      <c r="K146" s="31" t="s">
        <v>3</v>
      </c>
      <c r="L146" s="30">
        <v>7.0000000000000007E-2</v>
      </c>
      <c r="M146" s="30">
        <v>0.09</v>
      </c>
      <c r="N146" s="30">
        <v>63.14</v>
      </c>
      <c r="O146" s="30">
        <v>0.05</v>
      </c>
      <c r="P146" s="31" t="s">
        <v>3</v>
      </c>
      <c r="Q146" s="31" t="s">
        <v>3</v>
      </c>
      <c r="R146" s="31" t="s">
        <v>3</v>
      </c>
      <c r="S146" s="30">
        <v>98.84</v>
      </c>
      <c r="T146" s="46">
        <v>65.036082922473938</v>
      </c>
      <c r="U146" s="49">
        <v>85.471304683637413</v>
      </c>
      <c r="V146">
        <v>15.439970861697022</v>
      </c>
      <c r="W146" s="109">
        <v>12.582532335779483</v>
      </c>
      <c r="X146" s="101">
        <v>2.5531758152482604</v>
      </c>
    </row>
    <row r="147" spans="1:24" ht="14.5" customHeight="1" x14ac:dyDescent="0.35">
      <c r="A147" s="46"/>
      <c r="B147" s="48" t="s">
        <v>1258</v>
      </c>
      <c r="C147" s="145" t="s">
        <v>1</v>
      </c>
      <c r="D147" s="30">
        <v>0.14000000000000001</v>
      </c>
      <c r="E147" s="30">
        <v>6.57</v>
      </c>
      <c r="F147" s="30">
        <v>15.61</v>
      </c>
      <c r="G147" s="30">
        <v>12.73</v>
      </c>
      <c r="H147" s="30">
        <v>0.23</v>
      </c>
      <c r="I147" s="30">
        <v>0.01</v>
      </c>
      <c r="J147" s="31" t="s">
        <v>3</v>
      </c>
      <c r="K147" s="31" t="s">
        <v>3</v>
      </c>
      <c r="L147" s="30">
        <v>0.12</v>
      </c>
      <c r="M147" s="30">
        <v>0.09</v>
      </c>
      <c r="N147" s="30">
        <v>64.31</v>
      </c>
      <c r="O147" s="30">
        <v>7.0000000000000007E-2</v>
      </c>
      <c r="P147" s="31" t="s">
        <v>3</v>
      </c>
      <c r="Q147" s="31" t="s">
        <v>3</v>
      </c>
      <c r="R147" s="31" t="s">
        <v>3</v>
      </c>
      <c r="S147" s="30">
        <v>99.88</v>
      </c>
      <c r="T147" s="46">
        <v>62.85780165494289</v>
      </c>
      <c r="U147" s="49">
        <v>86.783871716506397</v>
      </c>
      <c r="V147">
        <v>14.104276747297337</v>
      </c>
      <c r="W147" s="109">
        <v>13.408322399746885</v>
      </c>
      <c r="X147" s="101">
        <v>2.4467243171612858</v>
      </c>
    </row>
    <row r="148" spans="1:24" ht="14.5" customHeight="1" x14ac:dyDescent="0.35">
      <c r="A148" s="46"/>
      <c r="B148" s="48" t="s">
        <v>1259</v>
      </c>
      <c r="C148" s="145" t="s">
        <v>1</v>
      </c>
      <c r="D148" s="30">
        <v>0.39</v>
      </c>
      <c r="E148" s="30">
        <v>6.59</v>
      </c>
      <c r="F148" s="30">
        <v>15.64</v>
      </c>
      <c r="G148" s="30">
        <v>12.8</v>
      </c>
      <c r="H148" s="30">
        <v>0.21</v>
      </c>
      <c r="I148" s="30">
        <v>0.01</v>
      </c>
      <c r="J148" s="31" t="s">
        <v>3</v>
      </c>
      <c r="K148" s="31" t="s">
        <v>3</v>
      </c>
      <c r="L148" s="30">
        <v>0.12</v>
      </c>
      <c r="M148" s="30">
        <v>0.08</v>
      </c>
      <c r="N148" s="30">
        <v>63.72</v>
      </c>
      <c r="O148" s="30">
        <v>0.05</v>
      </c>
      <c r="P148" s="31" t="s">
        <v>3</v>
      </c>
      <c r="Q148" s="31" t="s">
        <v>3</v>
      </c>
      <c r="R148" s="31" t="s">
        <v>3</v>
      </c>
      <c r="S148" s="30">
        <v>99.61</v>
      </c>
      <c r="T148" s="46">
        <v>62.612640551147642</v>
      </c>
      <c r="U148" s="49">
        <v>86.642665122990266</v>
      </c>
      <c r="V148">
        <v>12.888875830112822</v>
      </c>
      <c r="W148" s="109">
        <v>13.624179820170355</v>
      </c>
      <c r="X148" s="101">
        <v>2.2401809658446847</v>
      </c>
    </row>
    <row r="149" spans="1:24" ht="14.5" customHeight="1" x14ac:dyDescent="0.35">
      <c r="A149" s="46"/>
      <c r="B149" s="48" t="s">
        <v>1260</v>
      </c>
      <c r="C149" s="145" t="s">
        <v>1</v>
      </c>
      <c r="D149" s="30">
        <v>0.38</v>
      </c>
      <c r="E149" s="30">
        <v>6.43</v>
      </c>
      <c r="F149" s="30">
        <v>15.94</v>
      </c>
      <c r="G149" s="30">
        <v>12.65</v>
      </c>
      <c r="H149" s="30">
        <v>0.25</v>
      </c>
      <c r="I149" s="30">
        <v>0.01</v>
      </c>
      <c r="J149" s="31" t="s">
        <v>3</v>
      </c>
      <c r="K149" s="31" t="s">
        <v>3</v>
      </c>
      <c r="L149" s="30">
        <v>0.08</v>
      </c>
      <c r="M149" s="30">
        <v>0.08</v>
      </c>
      <c r="N149" s="30">
        <v>64.89</v>
      </c>
      <c r="O149" s="30">
        <v>7.0000000000000007E-2</v>
      </c>
      <c r="P149" s="31" t="s">
        <v>3</v>
      </c>
      <c r="Q149" s="31" t="s">
        <v>3</v>
      </c>
      <c r="R149" s="31" t="s">
        <v>3</v>
      </c>
      <c r="S149" s="30">
        <v>100.78</v>
      </c>
      <c r="T149" s="46">
        <v>61.597623347302999</v>
      </c>
      <c r="U149" s="49">
        <v>87.129981154020044</v>
      </c>
      <c r="V149">
        <v>11.807027792586165</v>
      </c>
      <c r="W149" s="109">
        <v>14.057959769861764</v>
      </c>
      <c r="X149" s="101">
        <v>2.0915113077526204</v>
      </c>
    </row>
    <row r="150" spans="1:24" ht="14.5" customHeight="1" x14ac:dyDescent="0.35">
      <c r="A150" s="46"/>
      <c r="B150" s="48" t="s">
        <v>1261</v>
      </c>
      <c r="C150" s="145" t="s">
        <v>1</v>
      </c>
      <c r="D150" s="30">
        <v>0.13</v>
      </c>
      <c r="E150" s="30">
        <v>6.54</v>
      </c>
      <c r="F150" s="30">
        <v>15.66</v>
      </c>
      <c r="G150" s="30">
        <v>12.99</v>
      </c>
      <c r="H150" s="30">
        <v>0.26</v>
      </c>
      <c r="I150" s="30">
        <v>0.01</v>
      </c>
      <c r="J150" s="31" t="s">
        <v>3</v>
      </c>
      <c r="K150" s="31" t="s">
        <v>3</v>
      </c>
      <c r="L150" s="30">
        <v>0.08</v>
      </c>
      <c r="M150" s="30">
        <v>0.08</v>
      </c>
      <c r="N150" s="30">
        <v>65.12</v>
      </c>
      <c r="O150" s="30">
        <v>0.06</v>
      </c>
      <c r="P150" s="31" t="s">
        <v>3</v>
      </c>
      <c r="Q150" s="31" t="s">
        <v>3</v>
      </c>
      <c r="R150" s="31" t="s">
        <v>3</v>
      </c>
      <c r="S150" s="30">
        <v>100.93</v>
      </c>
      <c r="T150" s="46">
        <v>63.51162081293635</v>
      </c>
      <c r="U150" s="49">
        <v>86.978692490336144</v>
      </c>
      <c r="V150">
        <v>15.051367232840864</v>
      </c>
      <c r="W150" s="109">
        <v>13.302955891337122</v>
      </c>
      <c r="X150" s="101">
        <v>2.6193831179570575</v>
      </c>
    </row>
    <row r="151" spans="1:24" ht="14.5" customHeight="1" x14ac:dyDescent="0.35">
      <c r="A151" s="46"/>
      <c r="B151" s="48" t="s">
        <v>1262</v>
      </c>
      <c r="C151" s="145" t="s">
        <v>1</v>
      </c>
      <c r="D151" s="30">
        <v>0.14000000000000001</v>
      </c>
      <c r="E151" s="30">
        <v>7.1</v>
      </c>
      <c r="F151" s="30">
        <v>15.2</v>
      </c>
      <c r="G151" s="30">
        <v>12.85</v>
      </c>
      <c r="H151" s="30">
        <v>0.22</v>
      </c>
      <c r="I151" s="30">
        <v>0.01</v>
      </c>
      <c r="J151" s="31" t="s">
        <v>3</v>
      </c>
      <c r="K151" s="31" t="s">
        <v>3</v>
      </c>
      <c r="L151" s="30">
        <v>0.04</v>
      </c>
      <c r="M151" s="30">
        <v>0.1</v>
      </c>
      <c r="N151" s="30">
        <v>64.150000000000006</v>
      </c>
      <c r="O151" s="30">
        <v>0.08</v>
      </c>
      <c r="P151" s="31" t="s">
        <v>3</v>
      </c>
      <c r="Q151" s="31" t="s">
        <v>3</v>
      </c>
      <c r="R151" s="31" t="s">
        <v>3</v>
      </c>
      <c r="S151" s="30">
        <v>99.89</v>
      </c>
      <c r="T151" s="46">
        <v>63.425694773747999</v>
      </c>
      <c r="U151" s="49">
        <v>85.838138496745856</v>
      </c>
      <c r="V151">
        <v>13.10235336523955</v>
      </c>
      <c r="W151" s="109">
        <v>13.208442288483589</v>
      </c>
      <c r="X151" s="101">
        <v>2.2132180848081879</v>
      </c>
    </row>
    <row r="152" spans="1:24" ht="14.5" customHeight="1" x14ac:dyDescent="0.35">
      <c r="A152" s="50"/>
      <c r="B152" s="79" t="s">
        <v>1263</v>
      </c>
      <c r="C152" s="146" t="s">
        <v>1</v>
      </c>
      <c r="D152" s="10">
        <v>0.19</v>
      </c>
      <c r="E152" s="10">
        <v>7.27</v>
      </c>
      <c r="F152" s="10">
        <v>15.11</v>
      </c>
      <c r="G152" s="10">
        <v>12.83</v>
      </c>
      <c r="H152" s="10">
        <v>0.21</v>
      </c>
      <c r="I152" s="10">
        <v>0.01</v>
      </c>
      <c r="J152" s="11" t="s">
        <v>3</v>
      </c>
      <c r="K152" s="11" t="s">
        <v>3</v>
      </c>
      <c r="L152" s="10">
        <v>0.04</v>
      </c>
      <c r="M152" s="10">
        <v>0.1</v>
      </c>
      <c r="N152" s="10">
        <v>63.74</v>
      </c>
      <c r="O152" s="10">
        <v>0.06</v>
      </c>
      <c r="P152" s="11" t="s">
        <v>3</v>
      </c>
      <c r="Q152" s="11" t="s">
        <v>3</v>
      </c>
      <c r="R152" s="11" t="s">
        <v>3</v>
      </c>
      <c r="S152" s="10">
        <v>99.56</v>
      </c>
      <c r="T152" s="50">
        <v>63.252851539263482</v>
      </c>
      <c r="U152" s="85">
        <v>85.46860433888412</v>
      </c>
      <c r="V152" s="95">
        <v>12.06872901429664</v>
      </c>
      <c r="W152" s="112">
        <v>13.286415045939778</v>
      </c>
      <c r="X152" s="107">
        <v>2.026549959447125</v>
      </c>
    </row>
    <row r="153" spans="1:24" ht="14.5" customHeight="1" x14ac:dyDescent="0.35">
      <c r="A153" s="23" t="s">
        <v>295</v>
      </c>
      <c r="B153" s="78" t="s">
        <v>1264</v>
      </c>
      <c r="C153" s="144" t="s">
        <v>1</v>
      </c>
      <c r="D153" s="21">
        <v>0.24</v>
      </c>
      <c r="E153" s="21">
        <v>7.27</v>
      </c>
      <c r="F153" s="21">
        <v>13.72</v>
      </c>
      <c r="G153" s="21">
        <v>14.82</v>
      </c>
      <c r="H153" s="21">
        <v>0.39</v>
      </c>
      <c r="I153" s="21">
        <v>0</v>
      </c>
      <c r="J153" s="21">
        <v>0.02</v>
      </c>
      <c r="K153" s="21">
        <v>0</v>
      </c>
      <c r="L153" s="21">
        <v>0.03</v>
      </c>
      <c r="M153" s="21">
        <v>0.1</v>
      </c>
      <c r="N153" s="21">
        <v>63.52</v>
      </c>
      <c r="O153" s="20" t="s">
        <v>3</v>
      </c>
      <c r="P153" s="20" t="s">
        <v>3</v>
      </c>
      <c r="Q153" s="20" t="s">
        <v>3</v>
      </c>
      <c r="R153" s="20" t="s">
        <v>3</v>
      </c>
      <c r="S153" s="21">
        <v>100.11</v>
      </c>
      <c r="T153" s="43">
        <v>71.737422965921283</v>
      </c>
      <c r="U153" s="84">
        <v>85.425610362871751</v>
      </c>
      <c r="V153" s="94">
        <v>24.142643606177518</v>
      </c>
      <c r="W153" s="115">
        <v>10.407629297232445</v>
      </c>
      <c r="X153" s="106">
        <v>3.6810375619855846</v>
      </c>
    </row>
    <row r="154" spans="1:24" ht="14.5" customHeight="1" x14ac:dyDescent="0.35">
      <c r="A154" s="46"/>
      <c r="B154" s="48" t="s">
        <v>1265</v>
      </c>
      <c r="C154" s="145" t="s">
        <v>1</v>
      </c>
      <c r="D154" s="30">
        <v>0.18</v>
      </c>
      <c r="E154" s="30">
        <v>7.72</v>
      </c>
      <c r="F154" s="30">
        <v>14.01</v>
      </c>
      <c r="G154" s="30">
        <v>14.67</v>
      </c>
      <c r="H154" s="30">
        <v>0.41</v>
      </c>
      <c r="I154" s="30">
        <v>0</v>
      </c>
      <c r="J154" s="30">
        <v>0.02</v>
      </c>
      <c r="K154" s="30">
        <v>0</v>
      </c>
      <c r="L154" s="30">
        <v>0.03</v>
      </c>
      <c r="M154" s="30">
        <v>0.09</v>
      </c>
      <c r="N154" s="30">
        <v>63.56</v>
      </c>
      <c r="O154" s="31" t="s">
        <v>3</v>
      </c>
      <c r="P154" s="31" t="s">
        <v>3</v>
      </c>
      <c r="Q154" s="31" t="s">
        <v>3</v>
      </c>
      <c r="R154" s="31" t="s">
        <v>3</v>
      </c>
      <c r="S154" s="30">
        <v>100.69</v>
      </c>
      <c r="T154" s="46">
        <v>70.763863390101577</v>
      </c>
      <c r="U154" s="49">
        <v>84.670024486361044</v>
      </c>
      <c r="V154">
        <v>22.885144472724836</v>
      </c>
      <c r="W154" s="110">
        <v>10.80379125937125</v>
      </c>
      <c r="X154" s="102">
        <v>3.5630597734607292</v>
      </c>
    </row>
    <row r="155" spans="1:24" ht="14.5" customHeight="1" x14ac:dyDescent="0.35">
      <c r="A155" s="46"/>
      <c r="B155" s="48" t="s">
        <v>1266</v>
      </c>
      <c r="C155" s="145" t="s">
        <v>1</v>
      </c>
      <c r="D155" s="30">
        <v>0.26</v>
      </c>
      <c r="E155" s="30">
        <v>7.7</v>
      </c>
      <c r="F155" s="30">
        <v>14.14</v>
      </c>
      <c r="G155" s="30">
        <v>14.97</v>
      </c>
      <c r="H155" s="30">
        <v>0.38</v>
      </c>
      <c r="I155" s="30">
        <v>0</v>
      </c>
      <c r="J155" s="30">
        <v>0.01</v>
      </c>
      <c r="K155" s="30">
        <v>0</v>
      </c>
      <c r="L155" s="30">
        <v>0.02</v>
      </c>
      <c r="M155" s="30">
        <v>0.11</v>
      </c>
      <c r="N155" s="30">
        <v>65.3</v>
      </c>
      <c r="O155" s="31" t="s">
        <v>3</v>
      </c>
      <c r="P155" s="31" t="s">
        <v>3</v>
      </c>
      <c r="Q155" s="31" t="s">
        <v>3</v>
      </c>
      <c r="R155" s="31" t="s">
        <v>3</v>
      </c>
      <c r="S155" s="30">
        <v>102.89</v>
      </c>
      <c r="T155" s="46">
        <v>70.452914293638869</v>
      </c>
      <c r="U155" s="49">
        <v>85.050321076201087</v>
      </c>
      <c r="V155">
        <v>20.854595333444021</v>
      </c>
      <c r="W155" s="110">
        <v>11.191160219851016</v>
      </c>
      <c r="X155" s="102">
        <v>3.2770456476795666</v>
      </c>
    </row>
    <row r="156" spans="1:24" ht="14.5" customHeight="1" x14ac:dyDescent="0.35">
      <c r="A156" s="46"/>
      <c r="B156" s="48" t="s">
        <v>1267</v>
      </c>
      <c r="C156" s="145" t="s">
        <v>1</v>
      </c>
      <c r="D156" s="30">
        <v>0.23</v>
      </c>
      <c r="E156" s="30">
        <v>7.55</v>
      </c>
      <c r="F156" s="30">
        <v>14.02</v>
      </c>
      <c r="G156" s="30">
        <v>15.2</v>
      </c>
      <c r="H156" s="30">
        <v>0.36</v>
      </c>
      <c r="I156" s="30">
        <v>0</v>
      </c>
      <c r="J156" s="30">
        <v>0.01</v>
      </c>
      <c r="K156" s="30">
        <v>0</v>
      </c>
      <c r="L156" s="30">
        <v>0.04</v>
      </c>
      <c r="M156" s="30">
        <v>0.1</v>
      </c>
      <c r="N156" s="30">
        <v>64.510000000000005</v>
      </c>
      <c r="O156" s="31" t="s">
        <v>3</v>
      </c>
      <c r="P156" s="31" t="s">
        <v>3</v>
      </c>
      <c r="Q156" s="31" t="s">
        <v>3</v>
      </c>
      <c r="R156" s="31" t="s">
        <v>3</v>
      </c>
      <c r="S156" s="30">
        <v>102.02</v>
      </c>
      <c r="T156" s="46">
        <v>71.966051967818345</v>
      </c>
      <c r="U156" s="49">
        <v>85.145443624953074</v>
      </c>
      <c r="V156">
        <v>24.718236543752013</v>
      </c>
      <c r="W156" s="110">
        <v>10.554503236565967</v>
      </c>
      <c r="X156" s="102">
        <v>3.8512065532042401</v>
      </c>
    </row>
    <row r="157" spans="1:24" ht="14.5" customHeight="1" x14ac:dyDescent="0.35">
      <c r="A157" s="46"/>
      <c r="B157" s="48" t="s">
        <v>1268</v>
      </c>
      <c r="C157" s="145" t="s">
        <v>1</v>
      </c>
      <c r="D157" s="30">
        <v>0.11</v>
      </c>
      <c r="E157" s="30">
        <v>5.79</v>
      </c>
      <c r="F157" s="30">
        <v>15.29</v>
      </c>
      <c r="G157" s="30">
        <v>13.87</v>
      </c>
      <c r="H157" s="30">
        <v>0.4</v>
      </c>
      <c r="I157" s="30">
        <v>0</v>
      </c>
      <c r="J157" s="30">
        <v>0.01</v>
      </c>
      <c r="K157" s="30">
        <v>0</v>
      </c>
      <c r="L157" s="30">
        <v>0.04</v>
      </c>
      <c r="M157" s="30">
        <v>0.1</v>
      </c>
      <c r="N157" s="30">
        <v>65.81</v>
      </c>
      <c r="O157" s="31" t="s">
        <v>3</v>
      </c>
      <c r="P157" s="31" t="s">
        <v>3</v>
      </c>
      <c r="Q157" s="31" t="s">
        <v>3</v>
      </c>
      <c r="R157" s="31" t="s">
        <v>3</v>
      </c>
      <c r="S157" s="30">
        <v>101.42</v>
      </c>
      <c r="T157" s="46">
        <v>67.465152865679556</v>
      </c>
      <c r="U157" s="49">
        <v>88.405681809654027</v>
      </c>
      <c r="V157">
        <v>22.021323272747235</v>
      </c>
      <c r="W157" s="110">
        <v>11.922939671596946</v>
      </c>
      <c r="X157" s="102">
        <v>3.7418141429543117</v>
      </c>
    </row>
    <row r="158" spans="1:24" ht="14.5" customHeight="1" x14ac:dyDescent="0.35">
      <c r="A158" s="46"/>
      <c r="B158" s="48" t="s">
        <v>1269</v>
      </c>
      <c r="C158" s="145" t="s">
        <v>1</v>
      </c>
      <c r="D158" s="30">
        <v>0.1</v>
      </c>
      <c r="E158" s="30">
        <v>7.9</v>
      </c>
      <c r="F158" s="30">
        <v>13.39</v>
      </c>
      <c r="G158" s="30">
        <v>14.44</v>
      </c>
      <c r="H158" s="30">
        <v>0.37</v>
      </c>
      <c r="I158" s="30">
        <v>0</v>
      </c>
      <c r="J158" s="30">
        <v>0.03</v>
      </c>
      <c r="K158" s="30">
        <v>0</v>
      </c>
      <c r="L158" s="30">
        <v>0.13</v>
      </c>
      <c r="M158" s="30">
        <v>7.0000000000000007E-2</v>
      </c>
      <c r="N158" s="30">
        <v>65.73</v>
      </c>
      <c r="O158" s="31" t="s">
        <v>3</v>
      </c>
      <c r="P158" s="31" t="s">
        <v>3</v>
      </c>
      <c r="Q158" s="31" t="s">
        <v>3</v>
      </c>
      <c r="R158" s="31" t="s">
        <v>3</v>
      </c>
      <c r="S158" s="30">
        <v>102.16</v>
      </c>
      <c r="T158" s="46">
        <v>68.874143870595006</v>
      </c>
      <c r="U158" s="49">
        <v>84.806110356791493</v>
      </c>
      <c r="V158">
        <v>13.126097295755567</v>
      </c>
      <c r="W158" s="110">
        <v>11.63241557209833</v>
      </c>
      <c r="X158" s="102">
        <v>1.9532035747271266</v>
      </c>
    </row>
    <row r="159" spans="1:24" ht="14.5" customHeight="1" x14ac:dyDescent="0.35">
      <c r="A159" s="46"/>
      <c r="B159" s="48" t="s">
        <v>1270</v>
      </c>
      <c r="C159" s="145" t="s">
        <v>1</v>
      </c>
      <c r="D159" s="30">
        <v>0.21</v>
      </c>
      <c r="E159" s="30">
        <v>7.49</v>
      </c>
      <c r="F159" s="30">
        <v>12.66</v>
      </c>
      <c r="G159" s="30">
        <v>14.81</v>
      </c>
      <c r="H159" s="30">
        <v>0.36</v>
      </c>
      <c r="I159" s="30">
        <v>0</v>
      </c>
      <c r="J159" s="30">
        <v>0.02</v>
      </c>
      <c r="K159" s="30">
        <v>0</v>
      </c>
      <c r="L159" s="30">
        <v>0.13</v>
      </c>
      <c r="M159" s="30">
        <v>0.09</v>
      </c>
      <c r="N159" s="30">
        <v>65.64</v>
      </c>
      <c r="O159" s="31" t="s">
        <v>3</v>
      </c>
      <c r="P159" s="31" t="s">
        <v>3</v>
      </c>
      <c r="Q159" s="31" t="s">
        <v>3</v>
      </c>
      <c r="R159" s="31" t="s">
        <v>3</v>
      </c>
      <c r="S159" s="30">
        <v>101.41</v>
      </c>
      <c r="T159" s="46">
        <v>70.707996340987791</v>
      </c>
      <c r="U159" s="49">
        <v>85.463144388502172</v>
      </c>
      <c r="V159">
        <v>13.614763731597831</v>
      </c>
      <c r="W159" s="110">
        <v>10.936370911579715</v>
      </c>
      <c r="X159" s="102">
        <v>1.9154690059614632</v>
      </c>
    </row>
    <row r="160" spans="1:24" ht="14.5" customHeight="1" x14ac:dyDescent="0.35">
      <c r="A160" s="46"/>
      <c r="B160" s="48" t="s">
        <v>1271</v>
      </c>
      <c r="C160" s="145" t="s">
        <v>1</v>
      </c>
      <c r="D160" s="30">
        <v>0.2</v>
      </c>
      <c r="E160" s="30">
        <v>7.87</v>
      </c>
      <c r="F160" s="30">
        <v>12.21</v>
      </c>
      <c r="G160" s="30">
        <v>15.71</v>
      </c>
      <c r="H160" s="30">
        <v>0.36</v>
      </c>
      <c r="I160" s="30">
        <v>0.01</v>
      </c>
      <c r="J160" s="30">
        <v>0.02</v>
      </c>
      <c r="K160" s="30">
        <v>0</v>
      </c>
      <c r="L160" s="30">
        <v>0.13</v>
      </c>
      <c r="M160" s="30">
        <v>0.1</v>
      </c>
      <c r="N160" s="30">
        <v>64.64</v>
      </c>
      <c r="O160" s="31" t="s">
        <v>3</v>
      </c>
      <c r="P160" s="31" t="s">
        <v>3</v>
      </c>
      <c r="Q160" s="31" t="s">
        <v>3</v>
      </c>
      <c r="R160" s="31" t="s">
        <v>3</v>
      </c>
      <c r="S160" s="30">
        <v>101.25</v>
      </c>
      <c r="T160" s="46">
        <v>74.571005701491984</v>
      </c>
      <c r="U160" s="49">
        <v>84.638916685257968</v>
      </c>
      <c r="V160">
        <v>21.790892673005608</v>
      </c>
      <c r="W160" s="110">
        <v>9.5493320046260166</v>
      </c>
      <c r="X160" s="102">
        <v>2.956800343259109</v>
      </c>
    </row>
    <row r="161" spans="1:24" ht="14.5" customHeight="1" x14ac:dyDescent="0.35">
      <c r="A161" s="46"/>
      <c r="B161" s="48" t="s">
        <v>1272</v>
      </c>
      <c r="C161" s="145" t="s">
        <v>1</v>
      </c>
      <c r="D161" s="30">
        <v>0.22</v>
      </c>
      <c r="E161" s="30">
        <v>7.98</v>
      </c>
      <c r="F161" s="30">
        <v>12.14</v>
      </c>
      <c r="G161" s="30">
        <v>15.82</v>
      </c>
      <c r="H161" s="30">
        <v>0.35</v>
      </c>
      <c r="I161" s="30">
        <v>0</v>
      </c>
      <c r="J161" s="30">
        <v>0.01</v>
      </c>
      <c r="K161" s="30">
        <v>0</v>
      </c>
      <c r="L161" s="30">
        <v>0.12</v>
      </c>
      <c r="M161" s="30">
        <v>0.09</v>
      </c>
      <c r="N161" s="30">
        <v>63.74</v>
      </c>
      <c r="O161" s="31" t="s">
        <v>3</v>
      </c>
      <c r="P161" s="31" t="s">
        <v>3</v>
      </c>
      <c r="Q161" s="31" t="s">
        <v>3</v>
      </c>
      <c r="R161" s="31" t="s">
        <v>3</v>
      </c>
      <c r="S161" s="30">
        <v>100.47</v>
      </c>
      <c r="T161" s="46">
        <v>75.313108960752388</v>
      </c>
      <c r="U161" s="49">
        <v>84.272640991355487</v>
      </c>
      <c r="V161">
        <v>23.858532932395558</v>
      </c>
      <c r="W161" s="110">
        <v>9.2435741020071802</v>
      </c>
      <c r="X161" s="102">
        <v>3.2187981004394222</v>
      </c>
    </row>
    <row r="162" spans="1:24" ht="14.5" customHeight="1" x14ac:dyDescent="0.35">
      <c r="A162" s="46"/>
      <c r="B162" s="48" t="s">
        <v>1273</v>
      </c>
      <c r="C162" s="145" t="s">
        <v>1</v>
      </c>
      <c r="D162" s="30">
        <v>0.19</v>
      </c>
      <c r="E162" s="30">
        <v>7.79</v>
      </c>
      <c r="F162" s="30">
        <v>12.26</v>
      </c>
      <c r="G162" s="30">
        <v>16.11</v>
      </c>
      <c r="H162" s="30">
        <v>0.38</v>
      </c>
      <c r="I162" s="30">
        <v>0.01</v>
      </c>
      <c r="J162" s="30">
        <v>0</v>
      </c>
      <c r="K162" s="30">
        <v>0</v>
      </c>
      <c r="L162" s="30">
        <v>0.13</v>
      </c>
      <c r="M162" s="30">
        <v>0.1</v>
      </c>
      <c r="N162" s="30">
        <v>64.48</v>
      </c>
      <c r="O162" s="31" t="s">
        <v>3</v>
      </c>
      <c r="P162" s="31" t="s">
        <v>3</v>
      </c>
      <c r="Q162" s="31" t="s">
        <v>3</v>
      </c>
      <c r="R162" s="31" t="s">
        <v>3</v>
      </c>
      <c r="S162" s="30">
        <v>101.45</v>
      </c>
      <c r="T162" s="46">
        <v>76.036051605255139</v>
      </c>
      <c r="U162" s="49">
        <v>84.739263968040092</v>
      </c>
      <c r="V162">
        <v>26.178729934859135</v>
      </c>
      <c r="W162" s="110">
        <v>9.0504877099862693</v>
      </c>
      <c r="X162" s="102">
        <v>3.5667310078922578</v>
      </c>
    </row>
    <row r="163" spans="1:24" ht="14.5" customHeight="1" x14ac:dyDescent="0.35">
      <c r="A163" s="46"/>
      <c r="B163" s="48" t="s">
        <v>1274</v>
      </c>
      <c r="C163" s="145" t="s">
        <v>1</v>
      </c>
      <c r="D163" s="30">
        <v>0.23</v>
      </c>
      <c r="E163" s="30">
        <v>7.61</v>
      </c>
      <c r="F163" s="30">
        <v>12.4</v>
      </c>
      <c r="G163" s="30">
        <v>15.45</v>
      </c>
      <c r="H163" s="30">
        <v>0.32</v>
      </c>
      <c r="I163" s="30">
        <v>0.01</v>
      </c>
      <c r="J163" s="30">
        <v>0.03</v>
      </c>
      <c r="K163" s="30">
        <v>0</v>
      </c>
      <c r="L163" s="30">
        <v>0.13</v>
      </c>
      <c r="M163" s="30">
        <v>0.09</v>
      </c>
      <c r="N163" s="30">
        <v>64.180000000000007</v>
      </c>
      <c r="O163" s="31" t="s">
        <v>3</v>
      </c>
      <c r="P163" s="31" t="s">
        <v>3</v>
      </c>
      <c r="Q163" s="31" t="s">
        <v>3</v>
      </c>
      <c r="R163" s="31" t="s">
        <v>3</v>
      </c>
      <c r="S163" s="30">
        <v>100.45</v>
      </c>
      <c r="T163" s="46">
        <v>73.958483677659771</v>
      </c>
      <c r="U163" s="49">
        <v>84.979703095278211</v>
      </c>
      <c r="V163">
        <v>21.797129938466494</v>
      </c>
      <c r="W163" s="110">
        <v>9.6971558876301547</v>
      </c>
      <c r="X163" s="102">
        <v>3.0036706620766092</v>
      </c>
    </row>
    <row r="164" spans="1:24" ht="14.5" customHeight="1" x14ac:dyDescent="0.35">
      <c r="A164" s="46"/>
      <c r="B164" s="48" t="s">
        <v>1275</v>
      </c>
      <c r="C164" s="145" t="s">
        <v>1</v>
      </c>
      <c r="D164" s="30">
        <v>0.21</v>
      </c>
      <c r="E164" s="30">
        <v>7.8</v>
      </c>
      <c r="F164" s="30">
        <v>12.24</v>
      </c>
      <c r="G164" s="30">
        <v>15.84</v>
      </c>
      <c r="H164" s="30">
        <v>0.37</v>
      </c>
      <c r="I164" s="30">
        <v>0.01</v>
      </c>
      <c r="J164" s="30">
        <v>0.02</v>
      </c>
      <c r="K164" s="30">
        <v>0</v>
      </c>
      <c r="L164" s="30">
        <v>0.14000000000000001</v>
      </c>
      <c r="M164" s="30">
        <v>0.1</v>
      </c>
      <c r="N164" s="30">
        <v>64.62</v>
      </c>
      <c r="O164" s="31" t="s">
        <v>3</v>
      </c>
      <c r="P164" s="31" t="s">
        <v>3</v>
      </c>
      <c r="Q164" s="31" t="s">
        <v>3</v>
      </c>
      <c r="R164" s="31" t="s">
        <v>3</v>
      </c>
      <c r="S164" s="30">
        <v>101.35</v>
      </c>
      <c r="T164" s="46">
        <v>75.049696215503175</v>
      </c>
      <c r="U164" s="49">
        <v>84.750717897886446</v>
      </c>
      <c r="V164">
        <v>23.310080447465626</v>
      </c>
      <c r="W164" s="110">
        <v>9.3868461532302074</v>
      </c>
      <c r="X164" s="102">
        <v>3.1707098699152705</v>
      </c>
    </row>
    <row r="165" spans="1:24" ht="14.5" customHeight="1" x14ac:dyDescent="0.35">
      <c r="A165" s="46"/>
      <c r="B165" s="48" t="s">
        <v>1276</v>
      </c>
      <c r="C165" s="145" t="s">
        <v>1</v>
      </c>
      <c r="D165" s="30">
        <v>0.19</v>
      </c>
      <c r="E165" s="30">
        <v>7.68</v>
      </c>
      <c r="F165" s="30">
        <v>12.14</v>
      </c>
      <c r="G165" s="30">
        <v>15.31</v>
      </c>
      <c r="H165" s="30">
        <v>0.36</v>
      </c>
      <c r="I165" s="30">
        <v>0.01</v>
      </c>
      <c r="J165" s="30">
        <v>0.01</v>
      </c>
      <c r="K165" s="30">
        <v>0</v>
      </c>
      <c r="L165" s="30">
        <v>0.12</v>
      </c>
      <c r="M165" s="30">
        <v>0.09</v>
      </c>
      <c r="N165" s="30">
        <v>64.41</v>
      </c>
      <c r="O165" s="31" t="s">
        <v>3</v>
      </c>
      <c r="P165" s="31" t="s">
        <v>3</v>
      </c>
      <c r="Q165" s="31" t="s">
        <v>3</v>
      </c>
      <c r="R165" s="31" t="s">
        <v>3</v>
      </c>
      <c r="S165" s="30">
        <v>100.32</v>
      </c>
      <c r="T165" s="46">
        <v>73.465843845521576</v>
      </c>
      <c r="U165" s="49">
        <v>84.90835113118392</v>
      </c>
      <c r="V165">
        <v>18.807869625767378</v>
      </c>
      <c r="W165" s="110">
        <v>9.8567246274318396</v>
      </c>
      <c r="X165" s="102">
        <v>2.5374039215349962</v>
      </c>
    </row>
    <row r="166" spans="1:24" ht="14.5" customHeight="1" x14ac:dyDescent="0.35">
      <c r="A166" s="46"/>
      <c r="B166" s="48" t="s">
        <v>1277</v>
      </c>
      <c r="C166" s="145" t="s">
        <v>1</v>
      </c>
      <c r="D166" s="30">
        <v>0.22</v>
      </c>
      <c r="E166" s="30">
        <v>7.76</v>
      </c>
      <c r="F166" s="30">
        <v>12.37</v>
      </c>
      <c r="G166" s="30">
        <v>15.47</v>
      </c>
      <c r="H166" s="30">
        <v>0.33</v>
      </c>
      <c r="I166" s="30">
        <v>0</v>
      </c>
      <c r="J166" s="30">
        <v>0</v>
      </c>
      <c r="K166" s="30">
        <v>0</v>
      </c>
      <c r="L166" s="30">
        <v>0.12</v>
      </c>
      <c r="M166" s="30">
        <v>0.09</v>
      </c>
      <c r="N166" s="30">
        <v>64.52</v>
      </c>
      <c r="O166" s="31" t="s">
        <v>3</v>
      </c>
      <c r="P166" s="31" t="s">
        <v>3</v>
      </c>
      <c r="Q166" s="31" t="s">
        <v>3</v>
      </c>
      <c r="R166" s="31" t="s">
        <v>3</v>
      </c>
      <c r="S166" s="30">
        <v>100.88</v>
      </c>
      <c r="T166" s="46">
        <v>73.522592991644046</v>
      </c>
      <c r="U166" s="49">
        <v>84.797091462023786</v>
      </c>
      <c r="V166">
        <v>19.718981466027021</v>
      </c>
      <c r="W166" s="110">
        <v>9.9307619926524566</v>
      </c>
      <c r="X166" s="102">
        <v>2.7107251975653237</v>
      </c>
    </row>
    <row r="167" spans="1:24" ht="14.5" customHeight="1" x14ac:dyDescent="0.35">
      <c r="A167" s="46"/>
      <c r="B167" s="48" t="s">
        <v>1278</v>
      </c>
      <c r="C167" s="145" t="s">
        <v>1</v>
      </c>
      <c r="D167" s="30">
        <v>0.21</v>
      </c>
      <c r="E167" s="30">
        <v>7.71</v>
      </c>
      <c r="F167" s="30">
        <v>12.66</v>
      </c>
      <c r="G167" s="30">
        <v>15.68</v>
      </c>
      <c r="H167" s="30">
        <v>0.34</v>
      </c>
      <c r="I167" s="30">
        <v>0</v>
      </c>
      <c r="J167" s="30">
        <v>0.01</v>
      </c>
      <c r="K167" s="30">
        <v>0</v>
      </c>
      <c r="L167" s="30">
        <v>0.14000000000000001</v>
      </c>
      <c r="M167" s="30">
        <v>0.09</v>
      </c>
      <c r="N167" s="30">
        <v>65.77</v>
      </c>
      <c r="O167" s="31" t="s">
        <v>3</v>
      </c>
      <c r="P167" s="31" t="s">
        <v>3</v>
      </c>
      <c r="Q167" s="31" t="s">
        <v>3</v>
      </c>
      <c r="R167" s="31" t="s">
        <v>3</v>
      </c>
      <c r="S167" s="30">
        <v>102.61</v>
      </c>
      <c r="T167" s="46">
        <v>73.434932462955956</v>
      </c>
      <c r="U167" s="49">
        <v>85.12485274040948</v>
      </c>
      <c r="V167">
        <v>20.134686480642035</v>
      </c>
      <c r="W167" s="110">
        <v>10.110948691550719</v>
      </c>
      <c r="X167" s="102">
        <v>2.8327607190796869</v>
      </c>
    </row>
    <row r="168" spans="1:24" ht="14.5" customHeight="1" x14ac:dyDescent="0.35">
      <c r="A168" s="46"/>
      <c r="B168" s="48" t="s">
        <v>1279</v>
      </c>
      <c r="C168" s="145" t="s">
        <v>1</v>
      </c>
      <c r="D168" s="30">
        <v>0.21</v>
      </c>
      <c r="E168" s="30">
        <v>7.86</v>
      </c>
      <c r="F168" s="30">
        <v>12.73</v>
      </c>
      <c r="G168" s="30">
        <v>15.19</v>
      </c>
      <c r="H168" s="30">
        <v>0.35</v>
      </c>
      <c r="I168" s="30">
        <v>0.01</v>
      </c>
      <c r="J168" s="30">
        <v>0.01</v>
      </c>
      <c r="K168" s="30">
        <v>0</v>
      </c>
      <c r="L168" s="30">
        <v>0.13</v>
      </c>
      <c r="M168" s="30">
        <v>0.09</v>
      </c>
      <c r="N168" s="30">
        <v>65.97</v>
      </c>
      <c r="O168" s="31" t="s">
        <v>3</v>
      </c>
      <c r="P168" s="31" t="s">
        <v>3</v>
      </c>
      <c r="Q168" s="31" t="s">
        <v>3</v>
      </c>
      <c r="R168" s="31" t="s">
        <v>3</v>
      </c>
      <c r="S168" s="30">
        <v>102.55</v>
      </c>
      <c r="T168" s="46">
        <v>71.443452113719559</v>
      </c>
      <c r="U168" s="49">
        <v>84.918140178483313</v>
      </c>
      <c r="V168">
        <v>14.982120574983515</v>
      </c>
      <c r="W168" s="110">
        <v>10.822776050804601</v>
      </c>
      <c r="X168" s="102">
        <v>2.1194979747408498</v>
      </c>
    </row>
    <row r="169" spans="1:24" ht="14.5" customHeight="1" x14ac:dyDescent="0.35">
      <c r="A169" s="46"/>
      <c r="B169" s="48" t="s">
        <v>1280</v>
      </c>
      <c r="C169" s="145" t="s">
        <v>1</v>
      </c>
      <c r="D169" s="30">
        <v>0.2</v>
      </c>
      <c r="E169" s="30">
        <v>7.71</v>
      </c>
      <c r="F169" s="30">
        <v>12.62</v>
      </c>
      <c r="G169" s="30">
        <v>15.66</v>
      </c>
      <c r="H169" s="30">
        <v>0.35</v>
      </c>
      <c r="I169" s="30">
        <v>0</v>
      </c>
      <c r="J169" s="30">
        <v>0.01</v>
      </c>
      <c r="K169" s="30">
        <v>0</v>
      </c>
      <c r="L169" s="30">
        <v>0.14000000000000001</v>
      </c>
      <c r="M169" s="30">
        <v>0.1</v>
      </c>
      <c r="N169" s="30">
        <v>65.48</v>
      </c>
      <c r="O169" s="31" t="s">
        <v>3</v>
      </c>
      <c r="P169" s="31" t="s">
        <v>3</v>
      </c>
      <c r="Q169" s="31" t="s">
        <v>3</v>
      </c>
      <c r="R169" s="31" t="s">
        <v>3</v>
      </c>
      <c r="S169" s="30">
        <v>102.27</v>
      </c>
      <c r="T169" s="46">
        <v>73.623119483757407</v>
      </c>
      <c r="U169" s="49">
        <v>85.068809794298062</v>
      </c>
      <c r="V169">
        <v>20.753654510031872</v>
      </c>
      <c r="W169" s="110">
        <v>10.000888800833977</v>
      </c>
      <c r="X169" s="102">
        <v>2.9106182756332002</v>
      </c>
    </row>
    <row r="170" spans="1:24" ht="14.5" customHeight="1" x14ac:dyDescent="0.35">
      <c r="A170" s="46"/>
      <c r="B170" s="48" t="s">
        <v>1281</v>
      </c>
      <c r="C170" s="145" t="s">
        <v>1</v>
      </c>
      <c r="D170" s="30">
        <v>0.21</v>
      </c>
      <c r="E170" s="30">
        <v>6.76</v>
      </c>
      <c r="F170" s="30">
        <v>14.04</v>
      </c>
      <c r="G170" s="30">
        <v>14.67</v>
      </c>
      <c r="H170" s="30">
        <v>0.38</v>
      </c>
      <c r="I170" s="30">
        <v>0.01</v>
      </c>
      <c r="J170" s="30">
        <v>0.03</v>
      </c>
      <c r="K170" s="30">
        <v>0</v>
      </c>
      <c r="L170" s="30">
        <v>0.05</v>
      </c>
      <c r="M170" s="30">
        <v>0.1</v>
      </c>
      <c r="N170" s="30">
        <v>65.8</v>
      </c>
      <c r="O170" s="31" t="s">
        <v>3</v>
      </c>
      <c r="P170" s="31" t="s">
        <v>3</v>
      </c>
      <c r="Q170" s="31" t="s">
        <v>3</v>
      </c>
      <c r="R170" s="31" t="s">
        <v>3</v>
      </c>
      <c r="S170" s="30">
        <v>102.05</v>
      </c>
      <c r="T170" s="46">
        <v>70.187589304194958</v>
      </c>
      <c r="U170" s="49">
        <v>86.719460081023101</v>
      </c>
      <c r="V170">
        <v>20.888904421029313</v>
      </c>
      <c r="W170" s="110">
        <v>11.107197819287485</v>
      </c>
      <c r="X170" s="102">
        <v>3.2592230634258184</v>
      </c>
    </row>
    <row r="171" spans="1:24" ht="14.5" customHeight="1" x14ac:dyDescent="0.35">
      <c r="A171" s="46"/>
      <c r="B171" s="48" t="s">
        <v>1282</v>
      </c>
      <c r="C171" s="145" t="s">
        <v>1</v>
      </c>
      <c r="D171" s="30">
        <v>0.25</v>
      </c>
      <c r="E171" s="30">
        <v>6.56</v>
      </c>
      <c r="F171" s="30">
        <v>13.97</v>
      </c>
      <c r="G171" s="30">
        <v>14.91</v>
      </c>
      <c r="H171" s="30">
        <v>0.35</v>
      </c>
      <c r="I171" s="30">
        <v>0.01</v>
      </c>
      <c r="J171" s="30">
        <v>0.02</v>
      </c>
      <c r="K171" s="30">
        <v>0</v>
      </c>
      <c r="L171" s="30">
        <v>0.06</v>
      </c>
      <c r="M171" s="30">
        <v>0.1</v>
      </c>
      <c r="N171" s="30">
        <v>65.349999999999994</v>
      </c>
      <c r="O171" s="31" t="s">
        <v>3</v>
      </c>
      <c r="P171" s="31" t="s">
        <v>3</v>
      </c>
      <c r="Q171" s="31" t="s">
        <v>3</v>
      </c>
      <c r="R171" s="31" t="s">
        <v>3</v>
      </c>
      <c r="S171" s="30">
        <v>101.58</v>
      </c>
      <c r="T171" s="46">
        <v>71.30107244159116</v>
      </c>
      <c r="U171" s="49">
        <v>86.984040497670037</v>
      </c>
      <c r="V171">
        <v>23.424742330546618</v>
      </c>
      <c r="W171" s="110">
        <v>10.697563496422639</v>
      </c>
      <c r="X171" s="102">
        <v>3.6366586864255233</v>
      </c>
    </row>
    <row r="172" spans="1:24" ht="14.5" customHeight="1" x14ac:dyDescent="0.35">
      <c r="A172" s="46"/>
      <c r="B172" s="48" t="s">
        <v>1283</v>
      </c>
      <c r="C172" s="145" t="s">
        <v>1</v>
      </c>
      <c r="D172" s="30">
        <v>0.28000000000000003</v>
      </c>
      <c r="E172" s="30">
        <v>6.48</v>
      </c>
      <c r="F172" s="30">
        <v>14.17</v>
      </c>
      <c r="G172" s="30">
        <v>14.78</v>
      </c>
      <c r="H172" s="30">
        <v>0.37</v>
      </c>
      <c r="I172" s="30">
        <v>0.01</v>
      </c>
      <c r="J172" s="30">
        <v>0.01</v>
      </c>
      <c r="K172" s="30">
        <v>0</v>
      </c>
      <c r="L172" s="30">
        <v>0.06</v>
      </c>
      <c r="M172" s="30">
        <v>0.1</v>
      </c>
      <c r="N172" s="30">
        <v>66.3</v>
      </c>
      <c r="O172" s="31" t="s">
        <v>3</v>
      </c>
      <c r="P172" s="31" t="s">
        <v>3</v>
      </c>
      <c r="Q172" s="31" t="s">
        <v>3</v>
      </c>
      <c r="R172" s="31" t="s">
        <v>3</v>
      </c>
      <c r="S172" s="30">
        <v>102.56</v>
      </c>
      <c r="T172" s="46">
        <v>70.070010019190107</v>
      </c>
      <c r="U172" s="49">
        <v>87.283387581678355</v>
      </c>
      <c r="V172">
        <v>20.582429119825338</v>
      </c>
      <c r="W172" s="110">
        <v>11.25346979372075</v>
      </c>
      <c r="X172" s="102">
        <v>3.2411400182381311</v>
      </c>
    </row>
    <row r="173" spans="1:24" ht="14.5" customHeight="1" x14ac:dyDescent="0.35">
      <c r="A173" s="46"/>
      <c r="B173" s="48" t="s">
        <v>1284</v>
      </c>
      <c r="C173" s="145" t="s">
        <v>1</v>
      </c>
      <c r="D173" s="30">
        <v>0.21</v>
      </c>
      <c r="E173" s="30">
        <v>6.5</v>
      </c>
      <c r="F173" s="30">
        <v>14.16</v>
      </c>
      <c r="G173" s="30">
        <v>14.87</v>
      </c>
      <c r="H173" s="30">
        <v>0.38</v>
      </c>
      <c r="I173" s="30">
        <v>0</v>
      </c>
      <c r="J173" s="30">
        <v>0.01</v>
      </c>
      <c r="K173" s="30">
        <v>0</v>
      </c>
      <c r="L173" s="30">
        <v>0.05</v>
      </c>
      <c r="M173" s="30">
        <v>0.1</v>
      </c>
      <c r="N173" s="30">
        <v>66.37</v>
      </c>
      <c r="O173" s="31" t="s">
        <v>3</v>
      </c>
      <c r="P173" s="31" t="s">
        <v>3</v>
      </c>
      <c r="Q173" s="31" t="s">
        <v>3</v>
      </c>
      <c r="R173" s="31" t="s">
        <v>3</v>
      </c>
      <c r="S173" s="30">
        <v>102.65</v>
      </c>
      <c r="T173" s="46">
        <v>70.572157354741819</v>
      </c>
      <c r="U173" s="49">
        <v>87.260878392630275</v>
      </c>
      <c r="V173">
        <v>21.943267026341616</v>
      </c>
      <c r="W173" s="110">
        <v>11.052833389070026</v>
      </c>
      <c r="X173" s="102">
        <v>3.4529942547264785</v>
      </c>
    </row>
    <row r="174" spans="1:24" ht="14.5" customHeight="1" x14ac:dyDescent="0.35">
      <c r="A174" s="46"/>
      <c r="B174" s="48" t="s">
        <v>1285</v>
      </c>
      <c r="C174" s="145" t="s">
        <v>1</v>
      </c>
      <c r="D174" s="30">
        <v>0.27</v>
      </c>
      <c r="E174" s="30">
        <v>6.48</v>
      </c>
      <c r="F174" s="30">
        <v>14.16</v>
      </c>
      <c r="G174" s="30">
        <v>14.58</v>
      </c>
      <c r="H174" s="30">
        <v>0.37</v>
      </c>
      <c r="I174" s="30">
        <v>0.01</v>
      </c>
      <c r="J174" s="30">
        <v>0.01</v>
      </c>
      <c r="K174" s="30">
        <v>0</v>
      </c>
      <c r="L174" s="30">
        <v>0.05</v>
      </c>
      <c r="M174" s="30">
        <v>0.1</v>
      </c>
      <c r="N174" s="30">
        <v>66.37</v>
      </c>
      <c r="O174" s="31" t="s">
        <v>3</v>
      </c>
      <c r="P174" s="31" t="s">
        <v>3</v>
      </c>
      <c r="Q174" s="31" t="s">
        <v>3</v>
      </c>
      <c r="R174" s="31" t="s">
        <v>3</v>
      </c>
      <c r="S174" s="30">
        <v>102.4</v>
      </c>
      <c r="T174" s="46">
        <v>69.358040212885044</v>
      </c>
      <c r="U174" s="49">
        <v>87.295095710783713</v>
      </c>
      <c r="V174">
        <v>18.91292785895876</v>
      </c>
      <c r="W174" s="110">
        <v>11.48192941517144</v>
      </c>
      <c r="X174" s="102">
        <v>2.9761398409199793</v>
      </c>
    </row>
    <row r="175" spans="1:24" ht="14.5" customHeight="1" x14ac:dyDescent="0.35">
      <c r="A175" s="46"/>
      <c r="B175" s="48" t="s">
        <v>1286</v>
      </c>
      <c r="C175" s="145" t="s">
        <v>1</v>
      </c>
      <c r="D175" s="30">
        <v>0.27</v>
      </c>
      <c r="E175" s="30">
        <v>6.47</v>
      </c>
      <c r="F175" s="30">
        <v>14.15</v>
      </c>
      <c r="G175" s="30">
        <v>14.07</v>
      </c>
      <c r="H175" s="30">
        <v>0.38</v>
      </c>
      <c r="I175" s="30">
        <v>0</v>
      </c>
      <c r="J175" s="30">
        <v>0.03</v>
      </c>
      <c r="K175" s="30">
        <v>0</v>
      </c>
      <c r="L175" s="30">
        <v>0.05</v>
      </c>
      <c r="M175" s="30">
        <v>0.8</v>
      </c>
      <c r="N175" s="30">
        <v>66.31</v>
      </c>
      <c r="O175" s="31" t="s">
        <v>3</v>
      </c>
      <c r="P175" s="31" t="s">
        <v>3</v>
      </c>
      <c r="Q175" s="31" t="s">
        <v>3</v>
      </c>
      <c r="R175" s="31" t="s">
        <v>3</v>
      </c>
      <c r="S175" s="30">
        <v>102.53</v>
      </c>
      <c r="T175" s="46">
        <v>68.493558262016208</v>
      </c>
      <c r="U175" s="49">
        <v>87.302191770323503</v>
      </c>
      <c r="V175">
        <v>18.468598001059895</v>
      </c>
      <c r="W175" s="110">
        <v>11.536693382850025</v>
      </c>
      <c r="X175" s="102">
        <v>2.9041676436387678</v>
      </c>
    </row>
    <row r="176" spans="1:24" ht="14.5" customHeight="1" x14ac:dyDescent="0.35">
      <c r="A176" s="46"/>
      <c r="B176" s="48" t="s">
        <v>1287</v>
      </c>
      <c r="C176" s="145" t="s">
        <v>1</v>
      </c>
      <c r="D176" s="30">
        <v>0.28000000000000003</v>
      </c>
      <c r="E176" s="30">
        <v>6.6</v>
      </c>
      <c r="F176" s="30">
        <v>14.07</v>
      </c>
      <c r="G176" s="30">
        <v>14.85</v>
      </c>
      <c r="H176" s="30">
        <v>0.37</v>
      </c>
      <c r="I176" s="30">
        <v>0</v>
      </c>
      <c r="J176" s="30">
        <v>0.01</v>
      </c>
      <c r="K176" s="30">
        <v>0</v>
      </c>
      <c r="L176" s="30">
        <v>0.05</v>
      </c>
      <c r="M176" s="30">
        <v>0.1</v>
      </c>
      <c r="N176" s="30">
        <v>65.88</v>
      </c>
      <c r="O176" s="31" t="s">
        <v>3</v>
      </c>
      <c r="P176" s="31" t="s">
        <v>3</v>
      </c>
      <c r="Q176" s="31" t="s">
        <v>3</v>
      </c>
      <c r="R176" s="31" t="s">
        <v>3</v>
      </c>
      <c r="S176" s="30">
        <v>102.21</v>
      </c>
      <c r="T176" s="46">
        <v>70.535397658819107</v>
      </c>
      <c r="U176" s="49">
        <v>87.006649496956413</v>
      </c>
      <c r="V176">
        <v>21.410695585822509</v>
      </c>
      <c r="W176" s="110">
        <v>11.057515131074775</v>
      </c>
      <c r="X176" s="102">
        <v>3.3477744348366048</v>
      </c>
    </row>
    <row r="177" spans="1:24" ht="14.5" customHeight="1" x14ac:dyDescent="0.35">
      <c r="A177" s="50"/>
      <c r="B177" s="79">
        <v>13520</v>
      </c>
      <c r="C177" s="146" t="s">
        <v>1</v>
      </c>
      <c r="D177" s="10">
        <v>0.22</v>
      </c>
      <c r="E177" s="10">
        <v>6.5</v>
      </c>
      <c r="F177" s="10">
        <v>14.12</v>
      </c>
      <c r="G177" s="10">
        <v>14.53</v>
      </c>
      <c r="H177" s="10">
        <v>0.37</v>
      </c>
      <c r="I177" s="10">
        <v>0</v>
      </c>
      <c r="J177" s="10">
        <v>0.02</v>
      </c>
      <c r="K177" s="10">
        <v>0</v>
      </c>
      <c r="L177" s="10">
        <v>0.04</v>
      </c>
      <c r="M177" s="10">
        <v>0.09</v>
      </c>
      <c r="N177" s="10">
        <v>65.28</v>
      </c>
      <c r="O177" s="11" t="s">
        <v>3</v>
      </c>
      <c r="P177" s="11" t="s">
        <v>3</v>
      </c>
      <c r="Q177" s="11" t="s">
        <v>3</v>
      </c>
      <c r="R177" s="11" t="s">
        <v>3</v>
      </c>
      <c r="S177" s="10">
        <v>101.17</v>
      </c>
      <c r="T177" s="50">
        <v>70.040814077532005</v>
      </c>
      <c r="U177" s="85">
        <v>87.075660638554126</v>
      </c>
      <c r="V177" s="95">
        <v>21.540169754728836</v>
      </c>
      <c r="W177" s="114">
        <v>11.078528030632288</v>
      </c>
      <c r="X177" s="108">
        <v>3.3799877995583376</v>
      </c>
    </row>
    <row r="178" spans="1:24" ht="14.5" customHeight="1" x14ac:dyDescent="0.35">
      <c r="A178" s="23" t="s">
        <v>358</v>
      </c>
      <c r="B178" s="78" t="s">
        <v>1288</v>
      </c>
      <c r="C178" s="144" t="s">
        <v>1</v>
      </c>
      <c r="D178" s="21">
        <v>0.23250000000000001</v>
      </c>
      <c r="E178" s="21">
        <v>6.41</v>
      </c>
      <c r="F178" s="21">
        <v>12.9475</v>
      </c>
      <c r="G178" s="21">
        <v>14.9025</v>
      </c>
      <c r="H178" s="21">
        <v>0</v>
      </c>
      <c r="I178" s="21">
        <v>0</v>
      </c>
      <c r="J178" s="20" t="s">
        <v>3</v>
      </c>
      <c r="K178" s="20" t="s">
        <v>3</v>
      </c>
      <c r="L178" s="21">
        <v>0.45250000000000001</v>
      </c>
      <c r="M178" s="21">
        <v>0.13500000000000001</v>
      </c>
      <c r="N178" s="21">
        <v>64.782499999999999</v>
      </c>
      <c r="O178" s="20" t="s">
        <v>3</v>
      </c>
      <c r="P178" s="20" t="s">
        <v>3</v>
      </c>
      <c r="Q178" s="20" t="s">
        <v>3</v>
      </c>
      <c r="R178" s="20" t="s">
        <v>3</v>
      </c>
      <c r="S178" s="21">
        <v>99.862499999999997</v>
      </c>
      <c r="T178" s="43">
        <v>70.983415955662295</v>
      </c>
      <c r="U178" s="84">
        <v>87.146313329306707</v>
      </c>
      <c r="V178" s="94">
        <v>16.131239740602766</v>
      </c>
      <c r="W178" s="113">
        <v>10.858907734585458</v>
      </c>
      <c r="X178" s="100">
        <v>2.3210525845551815</v>
      </c>
    </row>
    <row r="179" spans="1:24" ht="14.5" customHeight="1" x14ac:dyDescent="0.35">
      <c r="A179" s="46"/>
      <c r="B179" s="48" t="s">
        <v>1289</v>
      </c>
      <c r="C179" s="145" t="s">
        <v>1</v>
      </c>
      <c r="D179" s="30">
        <v>0.27500000000000002</v>
      </c>
      <c r="E179" s="30">
        <v>6.03</v>
      </c>
      <c r="F179" s="30">
        <v>13.164999999999999</v>
      </c>
      <c r="G179" s="30">
        <v>14.605</v>
      </c>
      <c r="H179" s="30">
        <v>0</v>
      </c>
      <c r="I179" s="30">
        <v>0</v>
      </c>
      <c r="J179" s="31" t="s">
        <v>3</v>
      </c>
      <c r="K179" s="31" t="s">
        <v>3</v>
      </c>
      <c r="L179" s="30">
        <v>0.435</v>
      </c>
      <c r="M179" s="30">
        <v>0.13</v>
      </c>
      <c r="N179" s="30">
        <v>63.994999999999997</v>
      </c>
      <c r="O179" s="31" t="s">
        <v>3</v>
      </c>
      <c r="P179" s="31" t="s">
        <v>3</v>
      </c>
      <c r="Q179" s="31" t="s">
        <v>3</v>
      </c>
      <c r="R179" s="31" t="s">
        <v>3</v>
      </c>
      <c r="S179" s="30">
        <v>98.635000000000005</v>
      </c>
      <c r="T179" s="46">
        <v>70.472069255295509</v>
      </c>
      <c r="U179" s="49">
        <v>87.683992393663999</v>
      </c>
      <c r="V179">
        <v>17.142025740834061</v>
      </c>
      <c r="W179" s="109">
        <v>10.908252311219195</v>
      </c>
      <c r="X179" s="101">
        <v>2.5079237065421074</v>
      </c>
    </row>
    <row r="180" spans="1:24" ht="14.5" customHeight="1" x14ac:dyDescent="0.35">
      <c r="A180" s="46"/>
      <c r="B180" s="48" t="s">
        <v>1290</v>
      </c>
      <c r="C180" s="145" t="s">
        <v>1</v>
      </c>
      <c r="D180" s="30">
        <v>0.33</v>
      </c>
      <c r="E180" s="30">
        <v>6.1550000000000002</v>
      </c>
      <c r="F180" s="30">
        <v>13.02</v>
      </c>
      <c r="G180" s="30">
        <v>14.744999999999999</v>
      </c>
      <c r="H180" s="30">
        <v>0</v>
      </c>
      <c r="I180" s="30">
        <v>0</v>
      </c>
      <c r="J180" s="31" t="s">
        <v>3</v>
      </c>
      <c r="K180" s="31" t="s">
        <v>3</v>
      </c>
      <c r="L180" s="30">
        <v>0.44</v>
      </c>
      <c r="M180" s="30">
        <v>0</v>
      </c>
      <c r="N180" s="30">
        <v>65.254999999999995</v>
      </c>
      <c r="O180" s="31" t="s">
        <v>3</v>
      </c>
      <c r="P180" s="31" t="s">
        <v>3</v>
      </c>
      <c r="Q180" s="31" t="s">
        <v>3</v>
      </c>
      <c r="R180" s="31" t="s">
        <v>3</v>
      </c>
      <c r="S180" s="30">
        <v>99.944999999999993</v>
      </c>
      <c r="T180" s="46">
        <v>69.884541818326142</v>
      </c>
      <c r="U180" s="49">
        <v>87.672972656340249</v>
      </c>
      <c r="V180">
        <v>13.007909171124096</v>
      </c>
      <c r="W180" s="109">
        <v>11.326370225919643</v>
      </c>
      <c r="X180" s="101">
        <v>1.882130767935501</v>
      </c>
    </row>
    <row r="181" spans="1:24" ht="14.5" customHeight="1" x14ac:dyDescent="0.35">
      <c r="A181" s="46"/>
      <c r="B181" s="48" t="s">
        <v>1291</v>
      </c>
      <c r="C181" s="145" t="s">
        <v>1</v>
      </c>
      <c r="D181" s="30">
        <v>0.255</v>
      </c>
      <c r="E181" s="30">
        <v>5.97</v>
      </c>
      <c r="F181" s="30">
        <v>15.234999999999999</v>
      </c>
      <c r="G181" s="30">
        <v>14.38</v>
      </c>
      <c r="H181" s="30">
        <v>0</v>
      </c>
      <c r="I181" s="30">
        <v>0</v>
      </c>
      <c r="J181" s="31" t="s">
        <v>3</v>
      </c>
      <c r="K181" s="31" t="s">
        <v>3</v>
      </c>
      <c r="L181" s="30">
        <v>0.44500000000000001</v>
      </c>
      <c r="M181" s="30">
        <v>0.09</v>
      </c>
      <c r="N181" s="30">
        <v>62.805</v>
      </c>
      <c r="O181" s="31">
        <f>(Y181/10000)/0.80339</f>
        <v>0</v>
      </c>
      <c r="P181" s="31" t="s">
        <v>3</v>
      </c>
      <c r="Q181" s="31" t="s">
        <v>3</v>
      </c>
      <c r="R181" s="31" t="s">
        <v>3</v>
      </c>
      <c r="S181" s="30">
        <v>99.18</v>
      </c>
      <c r="T181" s="46">
        <v>69.349103096339249</v>
      </c>
      <c r="U181" s="49">
        <v>87.588968270890049</v>
      </c>
      <c r="V181">
        <v>25.637087709692604</v>
      </c>
      <c r="W181" s="109">
        <v>11.329189687428332</v>
      </c>
      <c r="X181" s="101">
        <v>4.3405270003608942</v>
      </c>
    </row>
    <row r="182" spans="1:24" ht="14.5" customHeight="1" x14ac:dyDescent="0.35">
      <c r="A182" s="46"/>
      <c r="B182" s="48" t="s">
        <v>1292</v>
      </c>
      <c r="C182" s="145" t="s">
        <v>1</v>
      </c>
      <c r="D182" s="30">
        <v>0.42330000000000001</v>
      </c>
      <c r="E182" s="30">
        <v>6.2066999999999997</v>
      </c>
      <c r="F182" s="30">
        <v>14.5433</v>
      </c>
      <c r="G182" s="30">
        <v>13.8833</v>
      </c>
      <c r="H182" s="30">
        <v>0</v>
      </c>
      <c r="I182" s="30">
        <v>0</v>
      </c>
      <c r="J182" s="31" t="s">
        <v>3</v>
      </c>
      <c r="K182" s="31" t="s">
        <v>3</v>
      </c>
      <c r="L182" s="30">
        <v>6.3299999999999995E-2</v>
      </c>
      <c r="M182" s="30">
        <v>0</v>
      </c>
      <c r="N182" s="30">
        <v>64.163300000000007</v>
      </c>
      <c r="O182" s="31" t="s">
        <v>3</v>
      </c>
      <c r="P182" s="31" t="s">
        <v>3</v>
      </c>
      <c r="Q182" s="31" t="s">
        <v>3</v>
      </c>
      <c r="R182" s="31" t="s">
        <v>3</v>
      </c>
      <c r="S182" s="30">
        <v>99.283299999999997</v>
      </c>
      <c r="T182" s="46">
        <v>66.916128835673575</v>
      </c>
      <c r="U182" s="49">
        <v>87.397633656211838</v>
      </c>
      <c r="V182">
        <v>15.869614035045918</v>
      </c>
      <c r="W182" s="109">
        <v>12.23533442204117</v>
      </c>
      <c r="X182" s="101">
        <v>2.5648421467856508</v>
      </c>
    </row>
    <row r="183" spans="1:24" ht="14.5" customHeight="1" x14ac:dyDescent="0.35">
      <c r="A183" s="46"/>
      <c r="B183" s="48" t="s">
        <v>1293</v>
      </c>
      <c r="C183" s="145" t="s">
        <v>1</v>
      </c>
      <c r="D183" s="30">
        <v>0.315</v>
      </c>
      <c r="E183" s="30">
        <v>7.3650000000000002</v>
      </c>
      <c r="F183" s="30">
        <v>13.84</v>
      </c>
      <c r="G183" s="30">
        <v>14.355</v>
      </c>
      <c r="H183" s="30">
        <v>0</v>
      </c>
      <c r="I183" s="30">
        <v>0</v>
      </c>
      <c r="J183" s="31" t="s">
        <v>3</v>
      </c>
      <c r="K183" s="31" t="s">
        <v>3</v>
      </c>
      <c r="L183" s="30">
        <v>0</v>
      </c>
      <c r="M183" s="30">
        <v>0</v>
      </c>
      <c r="N183" s="30">
        <v>63.195</v>
      </c>
      <c r="O183" s="31" t="s">
        <v>3</v>
      </c>
      <c r="P183" s="31" t="s">
        <v>3</v>
      </c>
      <c r="Q183" s="31" t="s">
        <v>3</v>
      </c>
      <c r="R183" s="31" t="s">
        <v>3</v>
      </c>
      <c r="S183" s="30">
        <v>99.07</v>
      </c>
      <c r="T183" s="46">
        <v>69.121968114626199</v>
      </c>
      <c r="U183" s="49">
        <v>85.198656330404603</v>
      </c>
      <c r="V183">
        <v>17.40794989525839</v>
      </c>
      <c r="W183" s="109">
        <v>11.430739734496239</v>
      </c>
      <c r="X183" s="101">
        <v>2.6774109330543294</v>
      </c>
    </row>
    <row r="184" spans="1:24" ht="14.5" customHeight="1" x14ac:dyDescent="0.35">
      <c r="A184" s="46"/>
      <c r="B184" s="48" t="s">
        <v>1294</v>
      </c>
      <c r="C184" s="145" t="s">
        <v>1</v>
      </c>
      <c r="D184" s="30">
        <v>0.26</v>
      </c>
      <c r="E184" s="30">
        <v>7.98</v>
      </c>
      <c r="F184" s="30">
        <v>15.05</v>
      </c>
      <c r="G184" s="30">
        <v>14.055</v>
      </c>
      <c r="H184" s="30">
        <v>0</v>
      </c>
      <c r="I184" s="30">
        <v>0</v>
      </c>
      <c r="J184" s="31" t="s">
        <v>3</v>
      </c>
      <c r="K184" s="31" t="s">
        <v>3</v>
      </c>
      <c r="L184" s="30">
        <v>0.06</v>
      </c>
      <c r="M184" s="30">
        <v>0.115</v>
      </c>
      <c r="N184" s="30">
        <v>62.655000000000001</v>
      </c>
      <c r="O184" s="31">
        <f t="shared" ref="O184:O247" si="2">(Y184/10000)/0.80339</f>
        <v>0</v>
      </c>
      <c r="P184" s="31" t="s">
        <v>3</v>
      </c>
      <c r="Q184" s="31" t="s">
        <v>3</v>
      </c>
      <c r="R184" s="31" t="s">
        <v>3</v>
      </c>
      <c r="S184" s="30">
        <v>100.175</v>
      </c>
      <c r="T184" s="46">
        <v>67.405318112541394</v>
      </c>
      <c r="U184" s="49">
        <v>84.043746569588095</v>
      </c>
      <c r="V184">
        <v>19.50209869627616</v>
      </c>
      <c r="W184" s="109">
        <v>12.114934146210437</v>
      </c>
      <c r="X184" s="101">
        <v>3.2617386833163406</v>
      </c>
    </row>
    <row r="185" spans="1:24" ht="14.5" customHeight="1" x14ac:dyDescent="0.35">
      <c r="A185" s="46"/>
      <c r="B185" s="48" t="s">
        <v>1295</v>
      </c>
      <c r="C185" s="145" t="s">
        <v>1</v>
      </c>
      <c r="D185" s="30">
        <v>0.27</v>
      </c>
      <c r="E185" s="30">
        <v>7.84</v>
      </c>
      <c r="F185" s="30">
        <v>16.285</v>
      </c>
      <c r="G185" s="30">
        <v>13.76</v>
      </c>
      <c r="H185" s="30">
        <v>0</v>
      </c>
      <c r="I185" s="30">
        <v>0</v>
      </c>
      <c r="J185" s="31" t="s">
        <v>3</v>
      </c>
      <c r="K185" s="31" t="s">
        <v>3</v>
      </c>
      <c r="L185" s="30">
        <v>0.03</v>
      </c>
      <c r="M185" s="30">
        <v>0.13</v>
      </c>
      <c r="N185" s="30">
        <v>60.975000000000001</v>
      </c>
      <c r="O185" s="31">
        <f t="shared" si="2"/>
        <v>0</v>
      </c>
      <c r="P185" s="31" t="s">
        <v>3</v>
      </c>
      <c r="Q185" s="31" t="s">
        <v>3</v>
      </c>
      <c r="R185" s="31" t="s">
        <v>3</v>
      </c>
      <c r="S185" s="30">
        <v>99.29</v>
      </c>
      <c r="T185" s="46">
        <v>66.716873171058751</v>
      </c>
      <c r="U185" s="49">
        <v>83.916207366051893</v>
      </c>
      <c r="V185">
        <v>24.862501797940151</v>
      </c>
      <c r="W185" s="109">
        <v>12.236141582205446</v>
      </c>
      <c r="X185" s="101">
        <v>4.4994963596950868</v>
      </c>
    </row>
    <row r="186" spans="1:24" ht="14.5" customHeight="1" x14ac:dyDescent="0.35">
      <c r="A186" s="46"/>
      <c r="B186" s="48" t="s">
        <v>1296</v>
      </c>
      <c r="C186" s="145" t="s">
        <v>1</v>
      </c>
      <c r="D186" s="30">
        <v>0.33</v>
      </c>
      <c r="E186" s="30">
        <v>6.34</v>
      </c>
      <c r="F186" s="30">
        <v>14.38</v>
      </c>
      <c r="G186" s="30">
        <v>14.013299999999999</v>
      </c>
      <c r="H186" s="30">
        <v>0</v>
      </c>
      <c r="I186" s="30">
        <v>0</v>
      </c>
      <c r="J186" s="31" t="s">
        <v>3</v>
      </c>
      <c r="K186" s="31" t="s">
        <v>3</v>
      </c>
      <c r="L186" s="30">
        <v>6.5000000000000002E-2</v>
      </c>
      <c r="M186" s="30">
        <v>0.13750000000000001</v>
      </c>
      <c r="N186" s="30">
        <v>64.118300000000005</v>
      </c>
      <c r="O186" s="31">
        <f t="shared" si="2"/>
        <v>0</v>
      </c>
      <c r="P186" s="31" t="s">
        <v>3</v>
      </c>
      <c r="Q186" s="31" t="s">
        <v>3</v>
      </c>
      <c r="R186" s="31" t="s">
        <v>3</v>
      </c>
      <c r="S186" s="30">
        <v>99.384200000000007</v>
      </c>
      <c r="T186" s="46">
        <v>68.066896528505637</v>
      </c>
      <c r="U186" s="49">
        <v>87.153870350020469</v>
      </c>
      <c r="V186">
        <v>18.506243795146922</v>
      </c>
      <c r="W186" s="109">
        <v>11.718802142257873</v>
      </c>
      <c r="X186" s="101">
        <v>2.9573891793088265</v>
      </c>
    </row>
    <row r="187" spans="1:24" ht="14.5" customHeight="1" x14ac:dyDescent="0.35">
      <c r="A187" s="46"/>
      <c r="B187" s="48" t="s">
        <v>1297</v>
      </c>
      <c r="C187" s="145" t="s">
        <v>1</v>
      </c>
      <c r="D187" s="30">
        <v>0.27829999999999999</v>
      </c>
      <c r="E187" s="30">
        <v>6.3982999999999999</v>
      </c>
      <c r="F187" s="30">
        <v>13.3933</v>
      </c>
      <c r="G187" s="30">
        <v>14.3133</v>
      </c>
      <c r="H187" s="30">
        <v>0</v>
      </c>
      <c r="I187" s="30">
        <v>0</v>
      </c>
      <c r="J187" s="31" t="s">
        <v>3</v>
      </c>
      <c r="K187" s="31" t="s">
        <v>3</v>
      </c>
      <c r="L187" s="30">
        <v>5.5E-2</v>
      </c>
      <c r="M187" s="30">
        <v>0.14199999999999999</v>
      </c>
      <c r="N187" s="30">
        <v>64.704999999999998</v>
      </c>
      <c r="O187" s="31">
        <f t="shared" si="2"/>
        <v>0</v>
      </c>
      <c r="P187" s="31" t="s">
        <v>3</v>
      </c>
      <c r="Q187" s="31" t="s">
        <v>3</v>
      </c>
      <c r="R187" s="31" t="s">
        <v>3</v>
      </c>
      <c r="S187" s="30">
        <v>99.285300000000007</v>
      </c>
      <c r="T187" s="46">
        <v>69.549502321731978</v>
      </c>
      <c r="U187" s="49">
        <v>87.15336766860554</v>
      </c>
      <c r="V187">
        <v>16.595368245258566</v>
      </c>
      <c r="W187" s="109">
        <v>11.170632544807784</v>
      </c>
      <c r="X187" s="101">
        <v>2.4700503429551088</v>
      </c>
    </row>
    <row r="188" spans="1:24" ht="14.5" customHeight="1" x14ac:dyDescent="0.35">
      <c r="A188" s="46"/>
      <c r="B188" s="48" t="s">
        <v>1298</v>
      </c>
      <c r="C188" s="145" t="s">
        <v>1</v>
      </c>
      <c r="D188" s="30">
        <v>0.26</v>
      </c>
      <c r="E188" s="30">
        <v>6.3250000000000002</v>
      </c>
      <c r="F188" s="30">
        <v>12.805</v>
      </c>
      <c r="G188" s="30">
        <v>14.613300000000001</v>
      </c>
      <c r="H188" s="30">
        <v>0.17</v>
      </c>
      <c r="I188" s="30">
        <v>0</v>
      </c>
      <c r="J188" s="31" t="s">
        <v>3</v>
      </c>
      <c r="K188" s="31" t="s">
        <v>3</v>
      </c>
      <c r="L188" s="30">
        <v>5.8299999999999998E-2</v>
      </c>
      <c r="M188" s="30">
        <v>0.14000000000000001</v>
      </c>
      <c r="N188" s="30">
        <v>65.473299999999995</v>
      </c>
      <c r="O188" s="31">
        <f t="shared" si="2"/>
        <v>0</v>
      </c>
      <c r="P188" s="31" t="s">
        <v>3</v>
      </c>
      <c r="Q188" s="31" t="s">
        <v>3</v>
      </c>
      <c r="R188" s="31" t="s">
        <v>3</v>
      </c>
      <c r="S188" s="30">
        <v>99.844999999999999</v>
      </c>
      <c r="T188" s="46">
        <v>70.908331544174544</v>
      </c>
      <c r="U188" s="49">
        <v>87.412279056804834</v>
      </c>
      <c r="V188">
        <v>16.540130026058677</v>
      </c>
      <c r="W188" s="109">
        <v>10.687036350163186</v>
      </c>
      <c r="X188" s="101">
        <v>2.353693004063651</v>
      </c>
    </row>
    <row r="189" spans="1:24" ht="14.5" customHeight="1" x14ac:dyDescent="0.35">
      <c r="A189" s="46"/>
      <c r="B189" s="48" t="s">
        <v>1299</v>
      </c>
      <c r="C189" s="145" t="s">
        <v>1</v>
      </c>
      <c r="D189" s="30">
        <v>0.255</v>
      </c>
      <c r="E189" s="30">
        <v>7.3250000000000002</v>
      </c>
      <c r="F189" s="30">
        <v>13.24</v>
      </c>
      <c r="G189" s="30">
        <v>14.59</v>
      </c>
      <c r="H189" s="30">
        <v>0.13</v>
      </c>
      <c r="I189" s="30">
        <v>0</v>
      </c>
      <c r="J189" s="31" t="s">
        <v>3</v>
      </c>
      <c r="K189" s="31" t="s">
        <v>3</v>
      </c>
      <c r="L189" s="30">
        <v>7.4999999999999997E-2</v>
      </c>
      <c r="M189" s="30">
        <v>0.115</v>
      </c>
      <c r="N189" s="30">
        <v>64.165000000000006</v>
      </c>
      <c r="O189" s="31">
        <f t="shared" si="2"/>
        <v>0</v>
      </c>
      <c r="P189" s="31" t="s">
        <v>3</v>
      </c>
      <c r="Q189" s="31" t="s">
        <v>3</v>
      </c>
      <c r="R189" s="31" t="s">
        <v>3</v>
      </c>
      <c r="S189" s="30">
        <v>99.894999999999996</v>
      </c>
      <c r="T189" s="46">
        <v>70.347266341843437</v>
      </c>
      <c r="U189" s="49">
        <v>85.457531316192174</v>
      </c>
      <c r="V189">
        <v>17.201505248653618</v>
      </c>
      <c r="W189" s="109">
        <v>10.962520705078262</v>
      </c>
      <c r="X189" s="101">
        <v>2.5309627404465282</v>
      </c>
    </row>
    <row r="190" spans="1:24" ht="14.5" customHeight="1" x14ac:dyDescent="0.35">
      <c r="A190" s="46"/>
      <c r="B190" s="48" t="s">
        <v>1300</v>
      </c>
      <c r="C190" s="145" t="s">
        <v>1</v>
      </c>
      <c r="D190" s="30">
        <v>0.35</v>
      </c>
      <c r="E190" s="30">
        <v>7.27</v>
      </c>
      <c r="F190" s="30">
        <v>13.55</v>
      </c>
      <c r="G190" s="30">
        <v>14.32</v>
      </c>
      <c r="H190" s="30">
        <v>0</v>
      </c>
      <c r="I190" s="30">
        <v>0</v>
      </c>
      <c r="J190" s="31" t="s">
        <v>3</v>
      </c>
      <c r="K190" s="31" t="s">
        <v>3</v>
      </c>
      <c r="L190" s="30">
        <v>0.06</v>
      </c>
      <c r="M190" s="30">
        <v>0</v>
      </c>
      <c r="N190" s="30">
        <v>62.77</v>
      </c>
      <c r="O190" s="31">
        <f t="shared" si="2"/>
        <v>0</v>
      </c>
      <c r="P190" s="31" t="s">
        <v>3</v>
      </c>
      <c r="Q190" s="31" t="s">
        <v>3</v>
      </c>
      <c r="R190" s="31" t="s">
        <v>3</v>
      </c>
      <c r="S190" s="30">
        <v>98.32</v>
      </c>
      <c r="T190" s="46">
        <v>69.447743306949206</v>
      </c>
      <c r="U190" s="49">
        <v>85.277108474306488</v>
      </c>
      <c r="V190">
        <v>17.124434917244606</v>
      </c>
      <c r="W190" s="109">
        <v>11.229639068713357</v>
      </c>
      <c r="X190" s="101">
        <v>2.578617102938848</v>
      </c>
    </row>
    <row r="191" spans="1:24" ht="14.5" customHeight="1" x14ac:dyDescent="0.35">
      <c r="A191" s="46"/>
      <c r="B191" s="48" t="s">
        <v>1301</v>
      </c>
      <c r="C191" s="145" t="s">
        <v>1</v>
      </c>
      <c r="D191" s="30">
        <v>0.46750000000000003</v>
      </c>
      <c r="E191" s="30">
        <v>5.7474999999999996</v>
      </c>
      <c r="F191" s="30">
        <v>13.147500000000001</v>
      </c>
      <c r="G191" s="30">
        <v>14.817500000000001</v>
      </c>
      <c r="H191" s="30">
        <v>0</v>
      </c>
      <c r="I191" s="30">
        <v>0.06</v>
      </c>
      <c r="J191" s="31" t="s">
        <v>3</v>
      </c>
      <c r="K191" s="31" t="s">
        <v>3</v>
      </c>
      <c r="L191" s="30">
        <v>0.32500000000000001</v>
      </c>
      <c r="M191" s="30">
        <v>0.155</v>
      </c>
      <c r="N191" s="30">
        <v>65</v>
      </c>
      <c r="O191" s="31">
        <f t="shared" si="2"/>
        <v>0</v>
      </c>
      <c r="P191" s="31" t="s">
        <v>3</v>
      </c>
      <c r="Q191" s="31" t="s">
        <v>3</v>
      </c>
      <c r="R191" s="31" t="s">
        <v>3</v>
      </c>
      <c r="S191" s="30">
        <v>99.72</v>
      </c>
      <c r="T191" s="46">
        <v>70.867063950721871</v>
      </c>
      <c r="U191" s="49">
        <v>88.354155960790095</v>
      </c>
      <c r="V191">
        <v>17.413474475366925</v>
      </c>
      <c r="W191" s="109">
        <v>10.858063443351135</v>
      </c>
      <c r="X191" s="101">
        <v>2.544250845403885</v>
      </c>
    </row>
    <row r="192" spans="1:24" ht="14.5" customHeight="1" x14ac:dyDescent="0.35">
      <c r="A192" s="46"/>
      <c r="B192" s="48" t="s">
        <v>1302</v>
      </c>
      <c r="C192" s="145" t="s">
        <v>1</v>
      </c>
      <c r="D192" s="30">
        <v>0.32500000000000001</v>
      </c>
      <c r="E192" s="30">
        <v>6.8150000000000004</v>
      </c>
      <c r="F192" s="30">
        <v>13.45</v>
      </c>
      <c r="G192" s="30">
        <v>14.2</v>
      </c>
      <c r="H192" s="30">
        <v>0</v>
      </c>
      <c r="I192" s="30">
        <v>0</v>
      </c>
      <c r="J192" s="31" t="s">
        <v>3</v>
      </c>
      <c r="K192" s="31" t="s">
        <v>3</v>
      </c>
      <c r="L192" s="30">
        <v>8.5000000000000006E-2</v>
      </c>
      <c r="M192" s="30">
        <v>0.15</v>
      </c>
      <c r="N192" s="30">
        <v>64.215000000000003</v>
      </c>
      <c r="O192" s="31">
        <f t="shared" si="2"/>
        <v>0</v>
      </c>
      <c r="P192" s="31" t="s">
        <v>3</v>
      </c>
      <c r="Q192" s="31" t="s">
        <v>3</v>
      </c>
      <c r="R192" s="31" t="s">
        <v>3</v>
      </c>
      <c r="S192" s="30">
        <v>99.24</v>
      </c>
      <c r="T192" s="46">
        <v>68.827944098567755</v>
      </c>
      <c r="U192" s="49">
        <v>86.340839605153263</v>
      </c>
      <c r="V192">
        <v>14.76767552799538</v>
      </c>
      <c r="W192" s="109">
        <v>11.463747641484622</v>
      </c>
      <c r="X192" s="101">
        <v>2.2073222460181401</v>
      </c>
    </row>
    <row r="193" spans="1:24" ht="14.5" customHeight="1" x14ac:dyDescent="0.35">
      <c r="A193" s="46"/>
      <c r="B193" s="48" t="s">
        <v>1303</v>
      </c>
      <c r="C193" s="145" t="s">
        <v>1</v>
      </c>
      <c r="D193" s="30">
        <v>0.28000000000000003</v>
      </c>
      <c r="E193" s="30">
        <v>7.0449999999999999</v>
      </c>
      <c r="F193" s="30">
        <v>12.914999999999999</v>
      </c>
      <c r="G193" s="30">
        <v>14.81</v>
      </c>
      <c r="H193" s="30">
        <v>0</v>
      </c>
      <c r="I193" s="30">
        <v>0</v>
      </c>
      <c r="J193" s="31" t="s">
        <v>3</v>
      </c>
      <c r="K193" s="31" t="s">
        <v>3</v>
      </c>
      <c r="L193" s="30">
        <v>0</v>
      </c>
      <c r="M193" s="30">
        <v>0.12</v>
      </c>
      <c r="N193" s="30">
        <v>65.364999999999995</v>
      </c>
      <c r="O193" s="31">
        <f t="shared" si="2"/>
        <v>0</v>
      </c>
      <c r="P193" s="31" t="s">
        <v>3</v>
      </c>
      <c r="Q193" s="31" t="s">
        <v>3</v>
      </c>
      <c r="R193" s="31" t="s">
        <v>3</v>
      </c>
      <c r="S193" s="30">
        <v>100.535</v>
      </c>
      <c r="T193" s="46">
        <v>70.839750611071452</v>
      </c>
      <c r="U193" s="49">
        <v>86.157701773044053</v>
      </c>
      <c r="V193">
        <v>15.858067569380816</v>
      </c>
      <c r="W193" s="109">
        <v>10.866930573414466</v>
      </c>
      <c r="X193" s="101">
        <v>2.276019553764502</v>
      </c>
    </row>
    <row r="194" spans="1:24" ht="14.5" customHeight="1" x14ac:dyDescent="0.35">
      <c r="A194" s="46"/>
      <c r="B194" s="48" t="s">
        <v>1304</v>
      </c>
      <c r="C194" s="145" t="s">
        <v>1</v>
      </c>
      <c r="D194" s="30">
        <v>0.32500000000000001</v>
      </c>
      <c r="E194" s="30">
        <v>7.87</v>
      </c>
      <c r="F194" s="30">
        <v>15.27</v>
      </c>
      <c r="G194" s="30">
        <v>13.87</v>
      </c>
      <c r="H194" s="30">
        <v>0</v>
      </c>
      <c r="I194" s="30">
        <v>0</v>
      </c>
      <c r="J194" s="31" t="s">
        <v>3</v>
      </c>
      <c r="K194" s="31" t="s">
        <v>3</v>
      </c>
      <c r="L194" s="30">
        <v>0.4</v>
      </c>
      <c r="M194" s="30">
        <v>0.12</v>
      </c>
      <c r="N194" s="30">
        <v>61.405000000000001</v>
      </c>
      <c r="O194" s="31" t="s">
        <v>3</v>
      </c>
      <c r="P194" s="31" t="s">
        <v>3</v>
      </c>
      <c r="Q194" s="31" t="s">
        <v>3</v>
      </c>
      <c r="R194" s="31" t="s">
        <v>3</v>
      </c>
      <c r="S194" s="30">
        <v>99.26</v>
      </c>
      <c r="T194" s="46">
        <v>66.28454227129761</v>
      </c>
      <c r="U194" s="49">
        <v>83.959459604913107</v>
      </c>
      <c r="V194">
        <v>17.644644510732856</v>
      </c>
      <c r="W194" s="109">
        <v>12.575662783211092</v>
      </c>
      <c r="X194" s="101">
        <v>2.9942169490175123</v>
      </c>
    </row>
    <row r="195" spans="1:24" ht="14.5" customHeight="1" x14ac:dyDescent="0.35">
      <c r="A195" s="46"/>
      <c r="B195" s="48" t="s">
        <v>1305</v>
      </c>
      <c r="C195" s="145" t="s">
        <v>1</v>
      </c>
      <c r="D195" s="30">
        <v>0.33</v>
      </c>
      <c r="E195" s="30">
        <v>7.2549999999999999</v>
      </c>
      <c r="F195" s="30">
        <v>14.984999999999999</v>
      </c>
      <c r="G195" s="30">
        <v>14.16</v>
      </c>
      <c r="H195" s="30">
        <v>0</v>
      </c>
      <c r="I195" s="30">
        <v>0</v>
      </c>
      <c r="J195" s="31" t="s">
        <v>3</v>
      </c>
      <c r="K195" s="31" t="s">
        <v>3</v>
      </c>
      <c r="L195" s="30">
        <v>0.44</v>
      </c>
      <c r="M195" s="30">
        <v>0.13</v>
      </c>
      <c r="N195" s="30">
        <v>62.435000000000002</v>
      </c>
      <c r="O195" s="31" t="s">
        <v>3</v>
      </c>
      <c r="P195" s="31" t="s">
        <v>3</v>
      </c>
      <c r="Q195" s="31" t="s">
        <v>3</v>
      </c>
      <c r="R195" s="31" t="s">
        <v>3</v>
      </c>
      <c r="S195" s="30">
        <v>99.734999999999999</v>
      </c>
      <c r="T195" s="46">
        <v>67.376851692994975</v>
      </c>
      <c r="U195" s="49">
        <v>85.235806179159198</v>
      </c>
      <c r="V195">
        <v>18.443367326944308</v>
      </c>
      <c r="W195" s="109">
        <v>12.221261406057394</v>
      </c>
      <c r="X195" s="101">
        <v>3.0713426994484165</v>
      </c>
    </row>
    <row r="196" spans="1:24" ht="14.5" customHeight="1" x14ac:dyDescent="0.35">
      <c r="A196" s="46"/>
      <c r="B196" s="48" t="s">
        <v>1306</v>
      </c>
      <c r="C196" s="145" t="s">
        <v>1</v>
      </c>
      <c r="D196" s="30">
        <v>0.31290000000000001</v>
      </c>
      <c r="E196" s="30">
        <v>7.3385999999999996</v>
      </c>
      <c r="F196" s="30">
        <v>14.1686</v>
      </c>
      <c r="G196" s="30">
        <v>14.3529</v>
      </c>
      <c r="H196" s="30">
        <v>0</v>
      </c>
      <c r="I196" s="30">
        <v>0</v>
      </c>
      <c r="J196" s="31" t="s">
        <v>3</v>
      </c>
      <c r="K196" s="31" t="s">
        <v>3</v>
      </c>
      <c r="L196" s="30">
        <v>0.45</v>
      </c>
      <c r="M196" s="30">
        <v>0.1467</v>
      </c>
      <c r="N196" s="30">
        <v>63.308599999999998</v>
      </c>
      <c r="O196" s="31" t="s">
        <v>3</v>
      </c>
      <c r="P196" s="31" t="s">
        <v>3</v>
      </c>
      <c r="Q196" s="31" t="s">
        <v>3</v>
      </c>
      <c r="R196" s="31" t="s">
        <v>3</v>
      </c>
      <c r="S196" s="30">
        <v>100.07810000000001</v>
      </c>
      <c r="T196" s="46">
        <v>68.056603110494265</v>
      </c>
      <c r="U196" s="49">
        <v>85.266460082220121</v>
      </c>
      <c r="V196">
        <v>15.24581110693167</v>
      </c>
      <c r="W196" s="109">
        <v>12.008482007503281</v>
      </c>
      <c r="X196" s="101">
        <v>2.4005391250616057</v>
      </c>
    </row>
    <row r="197" spans="1:24" ht="14.5" customHeight="1" x14ac:dyDescent="0.35">
      <c r="A197" s="46"/>
      <c r="B197" s="48" t="s">
        <v>1307</v>
      </c>
      <c r="C197" s="145" t="s">
        <v>1</v>
      </c>
      <c r="D197" s="30">
        <v>0.36</v>
      </c>
      <c r="E197" s="30">
        <v>7.24</v>
      </c>
      <c r="F197" s="30">
        <v>15.015000000000001</v>
      </c>
      <c r="G197" s="30">
        <v>13.945</v>
      </c>
      <c r="H197" s="30">
        <v>0</v>
      </c>
      <c r="I197" s="30">
        <v>0</v>
      </c>
      <c r="J197" s="31" t="s">
        <v>3</v>
      </c>
      <c r="K197" s="31" t="s">
        <v>3</v>
      </c>
      <c r="L197" s="30">
        <v>0.44500000000000001</v>
      </c>
      <c r="M197" s="30">
        <v>0.11</v>
      </c>
      <c r="N197" s="30">
        <v>62.475000000000001</v>
      </c>
      <c r="O197" s="31" t="s">
        <v>3</v>
      </c>
      <c r="P197" s="31" t="s">
        <v>3</v>
      </c>
      <c r="Q197" s="31" t="s">
        <v>3</v>
      </c>
      <c r="R197" s="31" t="s">
        <v>3</v>
      </c>
      <c r="S197" s="30">
        <v>99.59</v>
      </c>
      <c r="T197" s="46">
        <v>66.434585691906292</v>
      </c>
      <c r="U197" s="49">
        <v>85.269879065095793</v>
      </c>
      <c r="V197">
        <v>16.357195331775809</v>
      </c>
      <c r="W197" s="109">
        <v>12.558967120933863</v>
      </c>
      <c r="X197" s="101">
        <v>2.7293893385061985</v>
      </c>
    </row>
    <row r="198" spans="1:24" ht="14.5" customHeight="1" x14ac:dyDescent="0.35">
      <c r="A198" s="46"/>
      <c r="B198" s="48" t="s">
        <v>1308</v>
      </c>
      <c r="C198" s="145" t="s">
        <v>1</v>
      </c>
      <c r="D198" s="30">
        <v>0.33250000000000002</v>
      </c>
      <c r="E198" s="30">
        <v>7.2024999999999997</v>
      </c>
      <c r="F198" s="30">
        <v>14.99</v>
      </c>
      <c r="G198" s="30">
        <v>13.92</v>
      </c>
      <c r="H198" s="30">
        <v>0</v>
      </c>
      <c r="I198" s="30">
        <v>0</v>
      </c>
      <c r="J198" s="31" t="s">
        <v>3</v>
      </c>
      <c r="K198" s="31" t="s">
        <v>3</v>
      </c>
      <c r="L198" s="30">
        <v>0.45750000000000002</v>
      </c>
      <c r="M198" s="30">
        <v>0.15</v>
      </c>
      <c r="N198" s="30">
        <v>62.284999999999997</v>
      </c>
      <c r="O198" s="31" t="s">
        <v>3</v>
      </c>
      <c r="P198" s="31" t="s">
        <v>3</v>
      </c>
      <c r="Q198" s="31" t="s">
        <v>3</v>
      </c>
      <c r="R198" s="31" t="s">
        <v>3</v>
      </c>
      <c r="S198" s="30">
        <v>99.337500000000006</v>
      </c>
      <c r="T198" s="46">
        <v>66.591660263718126</v>
      </c>
      <c r="U198" s="49">
        <v>85.296827841947788</v>
      </c>
      <c r="V198">
        <v>16.95561434369699</v>
      </c>
      <c r="W198" s="109">
        <v>12.448353409879822</v>
      </c>
      <c r="X198" s="101">
        <v>2.8245318556005548</v>
      </c>
    </row>
    <row r="199" spans="1:24" ht="14.5" customHeight="1" x14ac:dyDescent="0.35">
      <c r="A199" s="46"/>
      <c r="B199" s="48" t="s">
        <v>1309</v>
      </c>
      <c r="C199" s="145" t="s">
        <v>1</v>
      </c>
      <c r="D199" s="30">
        <v>0.29499999999999998</v>
      </c>
      <c r="E199" s="30">
        <v>7.1150000000000002</v>
      </c>
      <c r="F199" s="30">
        <v>15.324999999999999</v>
      </c>
      <c r="G199" s="30">
        <v>13.66</v>
      </c>
      <c r="H199" s="30">
        <v>0</v>
      </c>
      <c r="I199" s="30">
        <v>0</v>
      </c>
      <c r="J199" s="31" t="s">
        <v>3</v>
      </c>
      <c r="K199" s="31" t="s">
        <v>3</v>
      </c>
      <c r="L199" s="30">
        <v>0.435</v>
      </c>
      <c r="M199" s="30">
        <v>0.14000000000000001</v>
      </c>
      <c r="N199" s="30">
        <v>62.195</v>
      </c>
      <c r="O199" s="31" t="s">
        <v>3</v>
      </c>
      <c r="P199" s="31" t="s">
        <v>3</v>
      </c>
      <c r="Q199" s="31" t="s">
        <v>3</v>
      </c>
      <c r="R199" s="31" t="s">
        <v>3</v>
      </c>
      <c r="S199" s="30">
        <v>99.165000000000006</v>
      </c>
      <c r="T199" s="46">
        <v>65.687460029663569</v>
      </c>
      <c r="U199" s="49">
        <v>85.431471637019456</v>
      </c>
      <c r="V199">
        <v>17.00379430199127</v>
      </c>
      <c r="W199" s="109">
        <v>12.719168523219839</v>
      </c>
      <c r="X199" s="101">
        <v>2.8958605201457939</v>
      </c>
    </row>
    <row r="200" spans="1:24" ht="14.5" customHeight="1" x14ac:dyDescent="0.35">
      <c r="A200" s="46"/>
      <c r="B200" s="48" t="s">
        <v>1310</v>
      </c>
      <c r="C200" s="145" t="s">
        <v>1</v>
      </c>
      <c r="D200" s="30">
        <v>0.3967</v>
      </c>
      <c r="E200" s="30">
        <v>6.6632999999999996</v>
      </c>
      <c r="F200" s="30">
        <v>14.0167</v>
      </c>
      <c r="G200" s="30">
        <v>14.433299999999999</v>
      </c>
      <c r="H200" s="30">
        <v>0</v>
      </c>
      <c r="I200" s="30">
        <v>0</v>
      </c>
      <c r="J200" s="31" t="s">
        <v>3</v>
      </c>
      <c r="K200" s="31" t="s">
        <v>3</v>
      </c>
      <c r="L200" s="30">
        <v>0.1033</v>
      </c>
      <c r="M200" s="30">
        <v>0.15</v>
      </c>
      <c r="N200" s="30">
        <v>64.076700000000002</v>
      </c>
      <c r="O200" s="31">
        <f t="shared" si="2"/>
        <v>0</v>
      </c>
      <c r="P200" s="31" t="s">
        <v>3</v>
      </c>
      <c r="Q200" s="31" t="s">
        <v>3</v>
      </c>
      <c r="R200" s="31" t="s">
        <v>3</v>
      </c>
      <c r="S200" s="30">
        <v>99.84</v>
      </c>
      <c r="T200" s="46">
        <v>69.351515218468919</v>
      </c>
      <c r="U200" s="49">
        <v>86.579126214316176</v>
      </c>
      <c r="V200">
        <v>18.883250680748851</v>
      </c>
      <c r="W200" s="109">
        <v>11.369891401831476</v>
      </c>
      <c r="X200" s="101">
        <v>2.9413983951446809</v>
      </c>
    </row>
    <row r="201" spans="1:24" ht="14.5" customHeight="1" x14ac:dyDescent="0.35">
      <c r="A201" s="46"/>
      <c r="B201" s="48" t="s">
        <v>1311</v>
      </c>
      <c r="C201" s="145" t="s">
        <v>1</v>
      </c>
      <c r="D201" s="30">
        <v>0.22500000000000001</v>
      </c>
      <c r="E201" s="30">
        <v>6.1749999999999998</v>
      </c>
      <c r="F201" s="30">
        <v>13</v>
      </c>
      <c r="G201" s="30">
        <v>14.605</v>
      </c>
      <c r="H201" s="30">
        <v>0</v>
      </c>
      <c r="I201" s="30">
        <v>0</v>
      </c>
      <c r="J201" s="31" t="s">
        <v>3</v>
      </c>
      <c r="K201" s="31" t="s">
        <v>3</v>
      </c>
      <c r="L201" s="30">
        <v>7.4999999999999997E-2</v>
      </c>
      <c r="M201" s="30">
        <v>0.16</v>
      </c>
      <c r="N201" s="30">
        <v>65.534999999999997</v>
      </c>
      <c r="O201" s="31" t="s">
        <v>3</v>
      </c>
      <c r="P201" s="31" t="s">
        <v>3</v>
      </c>
      <c r="Q201" s="31" t="s">
        <v>3</v>
      </c>
      <c r="R201" s="31" t="s">
        <v>3</v>
      </c>
      <c r="S201" s="30">
        <v>99.775000000000006</v>
      </c>
      <c r="T201" s="46">
        <v>70.533801879774956</v>
      </c>
      <c r="U201" s="49">
        <v>87.684181636898956</v>
      </c>
      <c r="V201">
        <v>16.339078559702774</v>
      </c>
      <c r="W201" s="109">
        <v>10.87591978723864</v>
      </c>
      <c r="X201" s="101">
        <v>2.3604903404417001</v>
      </c>
    </row>
    <row r="202" spans="1:24" ht="14.5" customHeight="1" x14ac:dyDescent="0.35">
      <c r="A202" s="46"/>
      <c r="B202" s="48" t="s">
        <v>1312</v>
      </c>
      <c r="C202" s="145" t="s">
        <v>1</v>
      </c>
      <c r="D202" s="30">
        <v>0.23669999999999999</v>
      </c>
      <c r="E202" s="30">
        <v>4.0266999999999999</v>
      </c>
      <c r="F202" s="30">
        <v>13.13</v>
      </c>
      <c r="G202" s="30">
        <v>14.083299999999999</v>
      </c>
      <c r="H202" s="30">
        <v>0</v>
      </c>
      <c r="I202" s="30">
        <v>0</v>
      </c>
      <c r="J202" s="31" t="s">
        <v>3</v>
      </c>
      <c r="K202" s="31" t="s">
        <v>3</v>
      </c>
      <c r="L202" s="30">
        <v>7.0000000000000007E-2</v>
      </c>
      <c r="M202" s="30">
        <v>0.125</v>
      </c>
      <c r="N202" s="30">
        <v>68.7667</v>
      </c>
      <c r="O202" s="31">
        <f t="shared" si="2"/>
        <v>0</v>
      </c>
      <c r="P202" s="31" t="s">
        <v>3</v>
      </c>
      <c r="Q202" s="31" t="s">
        <v>3</v>
      </c>
      <c r="R202" s="31" t="s">
        <v>3</v>
      </c>
      <c r="S202" s="30">
        <v>100.4383</v>
      </c>
      <c r="T202" s="46">
        <v>68.596277392270594</v>
      </c>
      <c r="U202" s="49">
        <v>91.972038732679451</v>
      </c>
      <c r="V202">
        <v>12.469801606389371</v>
      </c>
      <c r="W202" s="109">
        <v>11.492715049081077</v>
      </c>
      <c r="X202" s="101">
        <v>1.8195147659562008</v>
      </c>
    </row>
    <row r="203" spans="1:24" ht="14.5" customHeight="1" x14ac:dyDescent="0.35">
      <c r="A203" s="46"/>
      <c r="B203" s="48" t="s">
        <v>1313</v>
      </c>
      <c r="C203" s="145" t="s">
        <v>1</v>
      </c>
      <c r="D203" s="30">
        <v>0.61</v>
      </c>
      <c r="E203" s="30">
        <v>3.8050000000000002</v>
      </c>
      <c r="F203" s="30">
        <v>14.14</v>
      </c>
      <c r="G203" s="30">
        <v>13.81</v>
      </c>
      <c r="H203" s="30">
        <v>0</v>
      </c>
      <c r="I203" s="30">
        <v>5.5E-2</v>
      </c>
      <c r="J203" s="31" t="s">
        <v>3</v>
      </c>
      <c r="K203" s="31" t="s">
        <v>3</v>
      </c>
      <c r="L203" s="30">
        <v>5.5E-2</v>
      </c>
      <c r="M203" s="30">
        <v>0</v>
      </c>
      <c r="N203" s="30">
        <v>66.525000000000006</v>
      </c>
      <c r="O203" s="31" t="s">
        <v>3</v>
      </c>
      <c r="P203" s="31" t="s">
        <v>3</v>
      </c>
      <c r="Q203" s="31" t="s">
        <v>3</v>
      </c>
      <c r="R203" s="31" t="s">
        <v>3</v>
      </c>
      <c r="S203" s="30">
        <v>99</v>
      </c>
      <c r="T203" s="46">
        <v>67.146036685721683</v>
      </c>
      <c r="U203" s="49">
        <v>92.143771173537431</v>
      </c>
      <c r="V203">
        <v>14.817716680339695</v>
      </c>
      <c r="W203" s="109">
        <v>12.044774861399967</v>
      </c>
      <c r="X203" s="101">
        <v>2.3284236965262166</v>
      </c>
    </row>
    <row r="204" spans="1:24" ht="14.5" customHeight="1" x14ac:dyDescent="0.35">
      <c r="A204" s="46"/>
      <c r="B204" s="48" t="s">
        <v>1314</v>
      </c>
      <c r="C204" s="145" t="s">
        <v>1</v>
      </c>
      <c r="D204" s="30">
        <v>0.3</v>
      </c>
      <c r="E204" s="30">
        <v>3.7450000000000001</v>
      </c>
      <c r="F204" s="30">
        <v>13.96</v>
      </c>
      <c r="G204" s="30">
        <v>13.824999999999999</v>
      </c>
      <c r="H204" s="30">
        <v>0</v>
      </c>
      <c r="I204" s="30">
        <v>2.5000000000000001E-2</v>
      </c>
      <c r="J204" s="31" t="s">
        <v>3</v>
      </c>
      <c r="K204" s="31" t="s">
        <v>3</v>
      </c>
      <c r="L204" s="30">
        <v>0.08</v>
      </c>
      <c r="M204" s="30">
        <v>0.06</v>
      </c>
      <c r="N204" s="30">
        <v>66.295000000000002</v>
      </c>
      <c r="O204" s="31" t="s">
        <v>3</v>
      </c>
      <c r="P204" s="31" t="s">
        <v>3</v>
      </c>
      <c r="Q204" s="31" t="s">
        <v>3</v>
      </c>
      <c r="R204" s="31" t="s">
        <v>3</v>
      </c>
      <c r="S204" s="30">
        <v>98.29</v>
      </c>
      <c r="T204" s="46">
        <v>68.392078082079905</v>
      </c>
      <c r="U204" s="49">
        <v>92.233289636124454</v>
      </c>
      <c r="V204">
        <v>18.415531374698173</v>
      </c>
      <c r="W204" s="109">
        <v>11.389191820092135</v>
      </c>
      <c r="X204" s="101">
        <v>2.8569391303316101</v>
      </c>
    </row>
    <row r="205" spans="1:24" ht="14.5" customHeight="1" x14ac:dyDescent="0.35">
      <c r="A205" s="46"/>
      <c r="B205" s="48" t="s">
        <v>1315</v>
      </c>
      <c r="C205" s="145" t="s">
        <v>1</v>
      </c>
      <c r="D205" s="30">
        <v>0.33329999999999999</v>
      </c>
      <c r="E205" s="30">
        <v>6.0533000000000001</v>
      </c>
      <c r="F205" s="30">
        <v>14.25</v>
      </c>
      <c r="G205" s="30">
        <v>13.933299999999999</v>
      </c>
      <c r="H205" s="30">
        <v>0</v>
      </c>
      <c r="I205" s="30">
        <v>0</v>
      </c>
      <c r="J205" s="31" t="s">
        <v>3</v>
      </c>
      <c r="K205" s="31" t="s">
        <v>3</v>
      </c>
      <c r="L205" s="30">
        <v>0.13</v>
      </c>
      <c r="M205" s="30">
        <v>0.1633</v>
      </c>
      <c r="N205" s="30">
        <v>64.48</v>
      </c>
      <c r="O205" s="31">
        <f t="shared" si="2"/>
        <v>0</v>
      </c>
      <c r="P205" s="31" t="s">
        <v>3</v>
      </c>
      <c r="Q205" s="31" t="s">
        <v>3</v>
      </c>
      <c r="R205" s="31" t="s">
        <v>3</v>
      </c>
      <c r="S205" s="30">
        <v>99.343299999999999</v>
      </c>
      <c r="T205" s="46">
        <v>67.697052314542049</v>
      </c>
      <c r="U205" s="49">
        <v>87.723824448633579</v>
      </c>
      <c r="V205">
        <v>16.833362581174676</v>
      </c>
      <c r="W205" s="109">
        <v>11.85124583218261</v>
      </c>
      <c r="X205" s="101">
        <v>2.6657355066954671</v>
      </c>
    </row>
    <row r="206" spans="1:24" ht="14.5" customHeight="1" x14ac:dyDescent="0.35">
      <c r="A206" s="46"/>
      <c r="B206" s="48" t="s">
        <v>1316</v>
      </c>
      <c r="C206" s="145" t="s">
        <v>1</v>
      </c>
      <c r="D206" s="30">
        <v>0.38200000000000001</v>
      </c>
      <c r="E206" s="30">
        <v>6.1360000000000001</v>
      </c>
      <c r="F206" s="30">
        <v>13.651999999999999</v>
      </c>
      <c r="G206" s="30">
        <v>14.204000000000001</v>
      </c>
      <c r="H206" s="30">
        <v>0</v>
      </c>
      <c r="I206" s="30">
        <v>4.3299999999999998E-2</v>
      </c>
      <c r="J206" s="31" t="s">
        <v>3</v>
      </c>
      <c r="K206" s="31" t="s">
        <v>3</v>
      </c>
      <c r="L206" s="30">
        <v>0.1075</v>
      </c>
      <c r="M206" s="30">
        <v>0.115</v>
      </c>
      <c r="N206" s="30">
        <v>65.134</v>
      </c>
      <c r="O206" s="31" t="s">
        <v>3</v>
      </c>
      <c r="P206" s="31" t="s">
        <v>3</v>
      </c>
      <c r="Q206" s="31" t="s">
        <v>3</v>
      </c>
      <c r="R206" s="31" t="s">
        <v>3</v>
      </c>
      <c r="S206" s="30">
        <v>99.773799999999994</v>
      </c>
      <c r="T206" s="46">
        <v>68.383140927270475</v>
      </c>
      <c r="U206" s="49">
        <v>87.686321343571493</v>
      </c>
      <c r="V206">
        <v>14.25245664813426</v>
      </c>
      <c r="W206" s="109">
        <v>11.706254618396711</v>
      </c>
      <c r="X206" s="101">
        <v>2.162306842575735</v>
      </c>
    </row>
    <row r="207" spans="1:24" ht="14.5" customHeight="1" x14ac:dyDescent="0.35">
      <c r="A207" s="46"/>
      <c r="B207" s="48" t="s">
        <v>1317</v>
      </c>
      <c r="C207" s="145" t="s">
        <v>1</v>
      </c>
      <c r="D207" s="30">
        <v>0.46</v>
      </c>
      <c r="E207" s="30">
        <v>5.82</v>
      </c>
      <c r="F207" s="30">
        <v>15.52</v>
      </c>
      <c r="G207" s="30">
        <v>13.47</v>
      </c>
      <c r="H207" s="30">
        <v>0</v>
      </c>
      <c r="I207" s="30">
        <v>0.08</v>
      </c>
      <c r="J207" s="31" t="s">
        <v>3</v>
      </c>
      <c r="K207" s="31" t="s">
        <v>3</v>
      </c>
      <c r="L207" s="30">
        <v>0.1</v>
      </c>
      <c r="M207" s="30">
        <v>0.13</v>
      </c>
      <c r="N207" s="30">
        <v>63.21</v>
      </c>
      <c r="O207" s="31" t="s">
        <v>3</v>
      </c>
      <c r="P207" s="31" t="s">
        <v>3</v>
      </c>
      <c r="Q207" s="31" t="s">
        <v>3</v>
      </c>
      <c r="R207" s="31" t="s">
        <v>3</v>
      </c>
      <c r="S207" s="30">
        <v>98.79</v>
      </c>
      <c r="T207" s="46">
        <v>65.725989762680314</v>
      </c>
      <c r="U207" s="49">
        <v>87.931335177667506</v>
      </c>
      <c r="V207">
        <v>19.32456984469356</v>
      </c>
      <c r="W207" s="109">
        <v>12.52082676010356</v>
      </c>
      <c r="X207" s="101">
        <v>3.3329812214969139</v>
      </c>
    </row>
    <row r="208" spans="1:24" ht="14.5" customHeight="1" x14ac:dyDescent="0.35">
      <c r="A208" s="46"/>
      <c r="B208" s="48" t="s">
        <v>1318</v>
      </c>
      <c r="C208" s="145" t="s">
        <v>1</v>
      </c>
      <c r="D208" s="30">
        <v>0.27</v>
      </c>
      <c r="E208" s="30">
        <v>5.9550000000000001</v>
      </c>
      <c r="F208" s="30">
        <v>14.715</v>
      </c>
      <c r="G208" s="30">
        <v>13.815</v>
      </c>
      <c r="H208" s="30">
        <v>0</v>
      </c>
      <c r="I208" s="30">
        <v>0</v>
      </c>
      <c r="J208" s="31" t="s">
        <v>3</v>
      </c>
      <c r="K208" s="31" t="s">
        <v>3</v>
      </c>
      <c r="L208" s="30">
        <v>0.09</v>
      </c>
      <c r="M208" s="30">
        <v>0.05</v>
      </c>
      <c r="N208" s="30">
        <v>64.734999999999999</v>
      </c>
      <c r="O208" s="31" t="s">
        <v>3</v>
      </c>
      <c r="P208" s="31" t="s">
        <v>3</v>
      </c>
      <c r="Q208" s="31" t="s">
        <v>3</v>
      </c>
      <c r="R208" s="31" t="s">
        <v>3</v>
      </c>
      <c r="S208" s="30">
        <v>99.63</v>
      </c>
      <c r="T208" s="46">
        <v>66.886917966515213</v>
      </c>
      <c r="U208" s="49">
        <v>87.940973576708402</v>
      </c>
      <c r="V208">
        <v>17.151115258848897</v>
      </c>
      <c r="W208" s="109">
        <v>12.191213389660383</v>
      </c>
      <c r="X208" s="101">
        <v>2.8046840600704148</v>
      </c>
    </row>
    <row r="209" spans="1:24" ht="14.5" customHeight="1" x14ac:dyDescent="0.35">
      <c r="A209" s="46"/>
      <c r="B209" s="48" t="s">
        <v>1319</v>
      </c>
      <c r="C209" s="145" t="s">
        <v>1</v>
      </c>
      <c r="D209" s="30">
        <v>0.37</v>
      </c>
      <c r="E209" s="30">
        <v>6.0350000000000001</v>
      </c>
      <c r="F209" s="30">
        <v>14.685</v>
      </c>
      <c r="G209" s="30">
        <v>13.85</v>
      </c>
      <c r="H209" s="30">
        <v>0</v>
      </c>
      <c r="I209" s="30">
        <v>0</v>
      </c>
      <c r="J209" s="31" t="s">
        <v>3</v>
      </c>
      <c r="K209" s="31" t="s">
        <v>3</v>
      </c>
      <c r="L209" s="30">
        <v>8.5000000000000006E-2</v>
      </c>
      <c r="M209" s="30">
        <v>0.16500000000000001</v>
      </c>
      <c r="N209" s="30">
        <v>64.34</v>
      </c>
      <c r="O209" s="31" t="s">
        <v>3</v>
      </c>
      <c r="P209" s="31" t="s">
        <v>3</v>
      </c>
      <c r="Q209" s="31" t="s">
        <v>3</v>
      </c>
      <c r="R209" s="31" t="s">
        <v>3</v>
      </c>
      <c r="S209" s="30">
        <v>99.53</v>
      </c>
      <c r="T209" s="46">
        <v>67.049837534166571</v>
      </c>
      <c r="U209" s="49">
        <v>87.733019905221525</v>
      </c>
      <c r="V209">
        <v>17.382266492279161</v>
      </c>
      <c r="W209" s="109">
        <v>12.132414165608807</v>
      </c>
      <c r="X209" s="101">
        <v>2.8366886377589347</v>
      </c>
    </row>
    <row r="210" spans="1:24" ht="14.5" customHeight="1" x14ac:dyDescent="0.35">
      <c r="A210" s="46"/>
      <c r="B210" s="48" t="s">
        <v>1320</v>
      </c>
      <c r="C210" s="145" t="s">
        <v>1</v>
      </c>
      <c r="D210" s="30">
        <v>0.28999999999999998</v>
      </c>
      <c r="E210" s="30">
        <v>6.1050000000000004</v>
      </c>
      <c r="F210" s="30">
        <v>13.984999999999999</v>
      </c>
      <c r="G210" s="30">
        <v>14.11</v>
      </c>
      <c r="H210" s="30">
        <v>0</v>
      </c>
      <c r="I210" s="30">
        <v>0.02</v>
      </c>
      <c r="J210" s="31" t="s">
        <v>3</v>
      </c>
      <c r="K210" s="31" t="s">
        <v>3</v>
      </c>
      <c r="L210" s="30">
        <v>0.105</v>
      </c>
      <c r="M210" s="30">
        <v>7.0000000000000007E-2</v>
      </c>
      <c r="N210" s="30">
        <v>65.474999999999994</v>
      </c>
      <c r="O210" s="31" t="s">
        <v>3</v>
      </c>
      <c r="P210" s="31" t="s">
        <v>3</v>
      </c>
      <c r="Q210" s="31" t="s">
        <v>3</v>
      </c>
      <c r="R210" s="31" t="s">
        <v>3</v>
      </c>
      <c r="S210" s="30">
        <v>100.16</v>
      </c>
      <c r="T210" s="46">
        <v>67.844236794247493</v>
      </c>
      <c r="U210" s="49">
        <v>87.796960766936863</v>
      </c>
      <c r="V210">
        <v>14.759099847838486</v>
      </c>
      <c r="W210" s="109">
        <v>11.920939886279786</v>
      </c>
      <c r="X210" s="101">
        <v>2.2937900043772719</v>
      </c>
    </row>
    <row r="211" spans="1:24" ht="14.5" customHeight="1" x14ac:dyDescent="0.35">
      <c r="A211" s="46"/>
      <c r="B211" s="48" t="s">
        <v>1321</v>
      </c>
      <c r="C211" s="145" t="s">
        <v>1</v>
      </c>
      <c r="D211" s="30">
        <v>0.3</v>
      </c>
      <c r="E211" s="30">
        <v>6.62</v>
      </c>
      <c r="F211" s="30">
        <v>13.765000000000001</v>
      </c>
      <c r="G211" s="30">
        <v>14.1</v>
      </c>
      <c r="H211" s="30">
        <v>0</v>
      </c>
      <c r="I211" s="30">
        <v>0</v>
      </c>
      <c r="J211" s="31" t="s">
        <v>3</v>
      </c>
      <c r="K211" s="31" t="s">
        <v>3</v>
      </c>
      <c r="L211" s="30">
        <v>0.05</v>
      </c>
      <c r="M211" s="30">
        <v>0.13</v>
      </c>
      <c r="N211" s="30">
        <v>64.48</v>
      </c>
      <c r="O211" s="31">
        <f t="shared" si="2"/>
        <v>0</v>
      </c>
      <c r="P211" s="31" t="s">
        <v>3</v>
      </c>
      <c r="Q211" s="31" t="s">
        <v>3</v>
      </c>
      <c r="R211" s="31" t="s">
        <v>3</v>
      </c>
      <c r="S211" s="30">
        <v>99.444999999999993</v>
      </c>
      <c r="T211" s="46">
        <v>68.408906892766225</v>
      </c>
      <c r="U211" s="49">
        <v>86.727091336218521</v>
      </c>
      <c r="V211">
        <v>15.679626190442121</v>
      </c>
      <c r="W211" s="109">
        <v>11.606699454885643</v>
      </c>
      <c r="X211" s="101">
        <v>2.3985193957855864</v>
      </c>
    </row>
    <row r="212" spans="1:24" ht="14.5" customHeight="1" x14ac:dyDescent="0.35">
      <c r="A212" s="46"/>
      <c r="B212" s="48" t="s">
        <v>1322</v>
      </c>
      <c r="C212" s="145" t="s">
        <v>1</v>
      </c>
      <c r="D212" s="30">
        <v>0.32669999999999999</v>
      </c>
      <c r="E212" s="30">
        <v>8.2332999999999998</v>
      </c>
      <c r="F212" s="30">
        <v>14.37</v>
      </c>
      <c r="G212" s="30">
        <v>14.1233</v>
      </c>
      <c r="H212" s="30">
        <v>0</v>
      </c>
      <c r="I212" s="30">
        <v>0</v>
      </c>
      <c r="J212" s="31" t="s">
        <v>3</v>
      </c>
      <c r="K212" s="31" t="s">
        <v>3</v>
      </c>
      <c r="L212" s="30">
        <v>0.13</v>
      </c>
      <c r="M212" s="30">
        <v>0.13</v>
      </c>
      <c r="N212" s="30">
        <v>61.743299999999998</v>
      </c>
      <c r="O212" s="31" t="s">
        <v>3</v>
      </c>
      <c r="P212" s="31" t="s">
        <v>3</v>
      </c>
      <c r="Q212" s="31" t="s">
        <v>3</v>
      </c>
      <c r="R212" s="31" t="s">
        <v>3</v>
      </c>
      <c r="S212" s="30">
        <v>99.056700000000006</v>
      </c>
      <c r="T212" s="46">
        <v>67.858503773041676</v>
      </c>
      <c r="U212" s="49">
        <v>83.418467267800253</v>
      </c>
      <c r="V212">
        <v>17.01896448518896</v>
      </c>
      <c r="W212" s="109">
        <v>11.924374803478345</v>
      </c>
      <c r="X212" s="101">
        <v>2.7178232808945131</v>
      </c>
    </row>
    <row r="213" spans="1:24" ht="14.5" customHeight="1" x14ac:dyDescent="0.35">
      <c r="A213" s="46"/>
      <c r="B213" s="48" t="s">
        <v>1323</v>
      </c>
      <c r="C213" s="145" t="s">
        <v>1</v>
      </c>
      <c r="D213" s="30">
        <v>0.26729999999999998</v>
      </c>
      <c r="E213" s="30">
        <v>6.1154999999999999</v>
      </c>
      <c r="F213" s="30">
        <v>13.52</v>
      </c>
      <c r="G213" s="30">
        <v>14.3809</v>
      </c>
      <c r="H213" s="30">
        <v>0</v>
      </c>
      <c r="I213" s="30">
        <v>0</v>
      </c>
      <c r="J213" s="31" t="s">
        <v>3</v>
      </c>
      <c r="K213" s="31" t="s">
        <v>3</v>
      </c>
      <c r="L213" s="30">
        <v>7.5700000000000003E-2</v>
      </c>
      <c r="M213" s="30">
        <v>0.1167</v>
      </c>
      <c r="N213" s="30">
        <v>65.206400000000002</v>
      </c>
      <c r="O213" s="31" t="s">
        <v>3</v>
      </c>
      <c r="P213" s="31" t="s">
        <v>3</v>
      </c>
      <c r="Q213" s="31" t="s">
        <v>3</v>
      </c>
      <c r="R213" s="31" t="s">
        <v>3</v>
      </c>
      <c r="S213" s="30">
        <v>99.682400000000001</v>
      </c>
      <c r="T213" s="46">
        <v>69.44264376973193</v>
      </c>
      <c r="U213" s="49">
        <v>87.734369683016681</v>
      </c>
      <c r="V213">
        <v>16.567255684880102</v>
      </c>
      <c r="W213" s="109">
        <v>11.280107031404208</v>
      </c>
      <c r="X213" s="101">
        <v>2.4891930560005013</v>
      </c>
    </row>
    <row r="214" spans="1:24" ht="14.5" customHeight="1" x14ac:dyDescent="0.35">
      <c r="A214" s="46"/>
      <c r="B214" s="48" t="s">
        <v>1324</v>
      </c>
      <c r="C214" s="145" t="s">
        <v>1</v>
      </c>
      <c r="D214" s="30">
        <v>0.35</v>
      </c>
      <c r="E214" s="30">
        <v>5.7649999999999997</v>
      </c>
      <c r="F214" s="30">
        <v>16.82</v>
      </c>
      <c r="G214" s="30">
        <v>13.225</v>
      </c>
      <c r="H214" s="30">
        <v>0</v>
      </c>
      <c r="I214" s="30">
        <v>0</v>
      </c>
      <c r="J214" s="31" t="s">
        <v>3</v>
      </c>
      <c r="K214" s="31" t="s">
        <v>3</v>
      </c>
      <c r="L214" s="30">
        <v>0.06</v>
      </c>
      <c r="M214" s="30">
        <v>0.15</v>
      </c>
      <c r="N214" s="30">
        <v>62.784999999999997</v>
      </c>
      <c r="O214" s="31" t="s">
        <v>3</v>
      </c>
      <c r="P214" s="31" t="s">
        <v>3</v>
      </c>
      <c r="Q214" s="31" t="s">
        <v>3</v>
      </c>
      <c r="R214" s="31" t="s">
        <v>3</v>
      </c>
      <c r="S214" s="30">
        <v>99.155000000000001</v>
      </c>
      <c r="T214" s="46">
        <v>64.600994816211852</v>
      </c>
      <c r="U214" s="49">
        <v>87.960475241055491</v>
      </c>
      <c r="V214">
        <v>23.200363549613925</v>
      </c>
      <c r="W214" s="109">
        <v>12.917698850954936</v>
      </c>
      <c r="X214" s="101">
        <v>4.3366272669337782</v>
      </c>
    </row>
    <row r="215" spans="1:24" ht="14.5" customHeight="1" x14ac:dyDescent="0.35">
      <c r="A215" s="46"/>
      <c r="B215" s="48" t="s">
        <v>1325</v>
      </c>
      <c r="C215" s="145" t="s">
        <v>1</v>
      </c>
      <c r="D215" s="30">
        <v>0.46</v>
      </c>
      <c r="E215" s="30">
        <v>8.4</v>
      </c>
      <c r="F215" s="30">
        <v>13.295</v>
      </c>
      <c r="G215" s="30">
        <v>14.5</v>
      </c>
      <c r="H215" s="30">
        <v>0</v>
      </c>
      <c r="I215" s="30">
        <v>0</v>
      </c>
      <c r="J215" s="31" t="s">
        <v>3</v>
      </c>
      <c r="K215" s="31" t="s">
        <v>3</v>
      </c>
      <c r="L215" s="30">
        <v>7.0000000000000007E-2</v>
      </c>
      <c r="M215" s="30">
        <v>0.125</v>
      </c>
      <c r="N215" s="30">
        <v>62.405000000000001</v>
      </c>
      <c r="O215" s="31">
        <f t="shared" si="2"/>
        <v>0</v>
      </c>
      <c r="P215" s="31" t="s">
        <v>3</v>
      </c>
      <c r="Q215" s="31" t="s">
        <v>3</v>
      </c>
      <c r="R215" s="31" t="s">
        <v>3</v>
      </c>
      <c r="S215" s="30">
        <v>99.254999999999995</v>
      </c>
      <c r="T215" s="46">
        <v>69.31782292570503</v>
      </c>
      <c r="U215" s="49">
        <v>83.288247775384264</v>
      </c>
      <c r="V215">
        <v>13.94848081813649</v>
      </c>
      <c r="W215" s="109">
        <v>11.440549475228755</v>
      </c>
      <c r="X215" s="101">
        <v>2.060850868178286</v>
      </c>
    </row>
    <row r="216" spans="1:24" ht="14.5" customHeight="1" x14ac:dyDescent="0.35">
      <c r="A216" s="46"/>
      <c r="B216" s="48" t="s">
        <v>1326</v>
      </c>
      <c r="C216" s="145" t="s">
        <v>1</v>
      </c>
      <c r="D216" s="30">
        <v>0.28000000000000003</v>
      </c>
      <c r="E216" s="30">
        <v>8.31</v>
      </c>
      <c r="F216" s="30">
        <v>12.52</v>
      </c>
      <c r="G216" s="30">
        <v>14.82</v>
      </c>
      <c r="H216" s="30">
        <v>0</v>
      </c>
      <c r="I216" s="30">
        <v>0</v>
      </c>
      <c r="J216" s="31" t="s">
        <v>3</v>
      </c>
      <c r="K216" s="31" t="s">
        <v>3</v>
      </c>
      <c r="L216" s="30">
        <v>7.0000000000000007E-2</v>
      </c>
      <c r="M216" s="30">
        <v>0</v>
      </c>
      <c r="N216" s="30">
        <v>62.73</v>
      </c>
      <c r="O216" s="31">
        <f t="shared" si="2"/>
        <v>0</v>
      </c>
      <c r="P216" s="31" t="s">
        <v>3</v>
      </c>
      <c r="Q216" s="31" t="s">
        <v>3</v>
      </c>
      <c r="R216" s="31" t="s">
        <v>3</v>
      </c>
      <c r="S216" s="30">
        <v>98.73</v>
      </c>
      <c r="T216" s="46">
        <v>71.23795981783438</v>
      </c>
      <c r="U216" s="49">
        <v>83.509304676756102</v>
      </c>
      <c r="V216">
        <v>14.809785087573145</v>
      </c>
      <c r="W216" s="109">
        <v>10.665814907035843</v>
      </c>
      <c r="X216" s="101">
        <v>2.0605558938110686</v>
      </c>
    </row>
    <row r="217" spans="1:24" ht="14.5" customHeight="1" x14ac:dyDescent="0.35">
      <c r="A217" s="46"/>
      <c r="B217" s="48" t="s">
        <v>1327</v>
      </c>
      <c r="C217" s="145" t="s">
        <v>1</v>
      </c>
      <c r="D217" s="30">
        <v>0.30499999999999999</v>
      </c>
      <c r="E217" s="30">
        <v>8.4149999999999991</v>
      </c>
      <c r="F217" s="30">
        <v>14.26</v>
      </c>
      <c r="G217" s="30">
        <v>14.055</v>
      </c>
      <c r="H217" s="30">
        <v>0</v>
      </c>
      <c r="I217" s="30">
        <v>0</v>
      </c>
      <c r="J217" s="31" t="s">
        <v>3</v>
      </c>
      <c r="K217" s="31" t="s">
        <v>3</v>
      </c>
      <c r="L217" s="30">
        <v>0</v>
      </c>
      <c r="M217" s="30">
        <v>6.5000000000000002E-2</v>
      </c>
      <c r="N217" s="30">
        <v>61.06</v>
      </c>
      <c r="O217" s="31">
        <f t="shared" si="2"/>
        <v>0</v>
      </c>
      <c r="P217" s="31" t="s">
        <v>3</v>
      </c>
      <c r="Q217" s="31" t="s">
        <v>3</v>
      </c>
      <c r="R217" s="31" t="s">
        <v>3</v>
      </c>
      <c r="S217" s="30">
        <v>98.16</v>
      </c>
      <c r="T217" s="46">
        <v>68.317134497786512</v>
      </c>
      <c r="U217" s="49">
        <v>82.957563890769407</v>
      </c>
      <c r="V217">
        <v>18.521362169311505</v>
      </c>
      <c r="W217" s="109">
        <v>11.618853754656179</v>
      </c>
      <c r="X217" s="101">
        <v>2.9351058224505877</v>
      </c>
    </row>
    <row r="218" spans="1:24" ht="14.5" customHeight="1" x14ac:dyDescent="0.35">
      <c r="A218" s="46"/>
      <c r="B218" s="48" t="s">
        <v>1328</v>
      </c>
      <c r="C218" s="145" t="s">
        <v>1</v>
      </c>
      <c r="D218" s="30">
        <v>0.49</v>
      </c>
      <c r="E218" s="30">
        <v>7.53</v>
      </c>
      <c r="F218" s="30">
        <v>15.61</v>
      </c>
      <c r="G218" s="30">
        <v>13.72</v>
      </c>
      <c r="H218" s="30">
        <v>0</v>
      </c>
      <c r="I218" s="30">
        <v>0</v>
      </c>
      <c r="J218" s="31" t="s">
        <v>3</v>
      </c>
      <c r="K218" s="31" t="s">
        <v>3</v>
      </c>
      <c r="L218" s="30">
        <v>0.03</v>
      </c>
      <c r="M218" s="30">
        <v>6.5000000000000002E-2</v>
      </c>
      <c r="N218" s="30">
        <v>61.29</v>
      </c>
      <c r="O218" s="31" t="s">
        <v>3</v>
      </c>
      <c r="P218" s="31" t="s">
        <v>3</v>
      </c>
      <c r="Q218" s="31" t="s">
        <v>3</v>
      </c>
      <c r="R218" s="31" t="s">
        <v>3</v>
      </c>
      <c r="S218" s="30">
        <v>98.734999999999999</v>
      </c>
      <c r="T218" s="46">
        <v>66.130080152723636</v>
      </c>
      <c r="U218" s="49">
        <v>84.52083596066511</v>
      </c>
      <c r="V218">
        <v>19.757592229295781</v>
      </c>
      <c r="W218" s="109">
        <v>12.525839853006929</v>
      </c>
      <c r="X218" s="101">
        <v>3.4274271713534001</v>
      </c>
    </row>
    <row r="219" spans="1:24" ht="14.5" customHeight="1" x14ac:dyDescent="0.35">
      <c r="A219" s="46"/>
      <c r="B219" s="48" t="s">
        <v>1329</v>
      </c>
      <c r="C219" s="145" t="s">
        <v>1</v>
      </c>
      <c r="D219" s="30">
        <v>0.42</v>
      </c>
      <c r="E219" s="30">
        <v>7.62</v>
      </c>
      <c r="F219" s="30">
        <v>14.355</v>
      </c>
      <c r="G219" s="30">
        <v>13.93</v>
      </c>
      <c r="H219" s="30">
        <v>0</v>
      </c>
      <c r="I219" s="30">
        <v>0</v>
      </c>
      <c r="J219" s="31" t="s">
        <v>3</v>
      </c>
      <c r="K219" s="31" t="s">
        <v>3</v>
      </c>
      <c r="L219" s="30">
        <v>0</v>
      </c>
      <c r="M219" s="30">
        <v>0.06</v>
      </c>
      <c r="N219" s="30">
        <v>62.48</v>
      </c>
      <c r="O219" s="31" t="s">
        <v>3</v>
      </c>
      <c r="P219" s="31" t="s">
        <v>3</v>
      </c>
      <c r="Q219" s="31" t="s">
        <v>3</v>
      </c>
      <c r="R219" s="31" t="s">
        <v>3</v>
      </c>
      <c r="S219" s="30">
        <v>98.864999999999995</v>
      </c>
      <c r="T219" s="46">
        <v>67.179796303156792</v>
      </c>
      <c r="U219" s="49">
        <v>84.616733300000178</v>
      </c>
      <c r="V219">
        <v>15.493885710067309</v>
      </c>
      <c r="W219" s="109">
        <v>12.130852706319837</v>
      </c>
      <c r="X219" s="101">
        <v>2.4716948874667644</v>
      </c>
    </row>
    <row r="220" spans="1:24" ht="14.5" customHeight="1" x14ac:dyDescent="0.35">
      <c r="A220" s="46"/>
      <c r="B220" s="48" t="s">
        <v>1330</v>
      </c>
      <c r="C220" s="145" t="s">
        <v>1</v>
      </c>
      <c r="D220" s="30">
        <v>0.28999999999999998</v>
      </c>
      <c r="E220" s="30">
        <v>6.2667000000000002</v>
      </c>
      <c r="F220" s="30">
        <v>13.8</v>
      </c>
      <c r="G220" s="30">
        <v>14.316700000000001</v>
      </c>
      <c r="H220" s="30">
        <v>0</v>
      </c>
      <c r="I220" s="30">
        <v>0</v>
      </c>
      <c r="J220" s="31" t="s">
        <v>3</v>
      </c>
      <c r="K220" s="31" t="s">
        <v>3</v>
      </c>
      <c r="L220" s="30">
        <v>7.0000000000000007E-2</v>
      </c>
      <c r="M220" s="30">
        <v>0.14499999999999999</v>
      </c>
      <c r="N220" s="30">
        <v>64.923299999999998</v>
      </c>
      <c r="O220" s="31">
        <f t="shared" si="2"/>
        <v>0</v>
      </c>
      <c r="P220" s="31" t="s">
        <v>3</v>
      </c>
      <c r="Q220" s="31" t="s">
        <v>3</v>
      </c>
      <c r="R220" s="31" t="s">
        <v>3</v>
      </c>
      <c r="S220" s="30">
        <v>99.811700000000002</v>
      </c>
      <c r="T220" s="46">
        <v>69.308414034610735</v>
      </c>
      <c r="U220" s="49">
        <v>87.421346005856506</v>
      </c>
      <c r="V220">
        <v>18.10925321631812</v>
      </c>
      <c r="W220" s="109">
        <v>11.300923056148099</v>
      </c>
      <c r="X220" s="101">
        <v>2.7772242077026172</v>
      </c>
    </row>
    <row r="221" spans="1:24" ht="14.5" customHeight="1" x14ac:dyDescent="0.35">
      <c r="A221" s="46"/>
      <c r="B221" s="48" t="s">
        <v>1331</v>
      </c>
      <c r="C221" s="145" t="s">
        <v>1</v>
      </c>
      <c r="D221" s="30">
        <v>0.2767</v>
      </c>
      <c r="E221" s="30">
        <v>6.5232999999999999</v>
      </c>
      <c r="F221" s="30">
        <v>15.333299999999999</v>
      </c>
      <c r="G221" s="30">
        <v>13.8033</v>
      </c>
      <c r="H221" s="30">
        <v>0</v>
      </c>
      <c r="I221" s="30">
        <v>0</v>
      </c>
      <c r="J221" s="31" t="s">
        <v>3</v>
      </c>
      <c r="K221" s="31" t="s">
        <v>3</v>
      </c>
      <c r="L221" s="30">
        <v>0.08</v>
      </c>
      <c r="M221" s="30">
        <v>0.15</v>
      </c>
      <c r="N221" s="30">
        <v>63.436700000000002</v>
      </c>
      <c r="O221" s="31">
        <f t="shared" si="2"/>
        <v>0</v>
      </c>
      <c r="P221" s="31" t="s">
        <v>3</v>
      </c>
      <c r="Q221" s="31" t="s">
        <v>3</v>
      </c>
      <c r="R221" s="31" t="s">
        <v>3</v>
      </c>
      <c r="S221" s="30">
        <v>99.603300000000004</v>
      </c>
      <c r="T221" s="46">
        <v>67.022645188385368</v>
      </c>
      <c r="U221" s="49">
        <v>86.708690781980863</v>
      </c>
      <c r="V221">
        <v>21.045084953209088</v>
      </c>
      <c r="W221" s="109">
        <v>12.106393988869591</v>
      </c>
      <c r="X221" s="101">
        <v>3.5860606501692232</v>
      </c>
    </row>
    <row r="222" spans="1:24" ht="14.5" customHeight="1" x14ac:dyDescent="0.35">
      <c r="A222" s="46"/>
      <c r="B222" s="48" t="s">
        <v>1332</v>
      </c>
      <c r="C222" s="145" t="s">
        <v>1</v>
      </c>
      <c r="D222" s="30">
        <v>0.20499999999999999</v>
      </c>
      <c r="E222" s="30">
        <v>6.2</v>
      </c>
      <c r="F222" s="30">
        <v>13.875</v>
      </c>
      <c r="G222" s="30">
        <v>13.99</v>
      </c>
      <c r="H222" s="30">
        <v>0.12</v>
      </c>
      <c r="I222" s="30">
        <v>0</v>
      </c>
      <c r="J222" s="31" t="s">
        <v>3</v>
      </c>
      <c r="K222" s="31" t="s">
        <v>3</v>
      </c>
      <c r="L222" s="30">
        <v>0.09</v>
      </c>
      <c r="M222" s="30">
        <v>0.14000000000000001</v>
      </c>
      <c r="N222" s="30">
        <v>64.91</v>
      </c>
      <c r="O222" s="31" t="s">
        <v>3</v>
      </c>
      <c r="P222" s="31" t="s">
        <v>3</v>
      </c>
      <c r="Q222" s="31" t="s">
        <v>3</v>
      </c>
      <c r="R222" s="31" t="s">
        <v>3</v>
      </c>
      <c r="S222" s="30">
        <v>99.53</v>
      </c>
      <c r="T222" s="46">
        <v>68.193829994755248</v>
      </c>
      <c r="U222" s="49">
        <v>87.536308964498019</v>
      </c>
      <c r="V222">
        <v>16.172089759872943</v>
      </c>
      <c r="W222" s="109">
        <v>11.631122545817629</v>
      </c>
      <c r="X222" s="101">
        <v>2.4936210148328688</v>
      </c>
    </row>
    <row r="223" spans="1:24" ht="14.5" customHeight="1" x14ac:dyDescent="0.35">
      <c r="A223" s="46"/>
      <c r="B223" s="48" t="s">
        <v>1333</v>
      </c>
      <c r="C223" s="145" t="s">
        <v>1</v>
      </c>
      <c r="D223" s="30">
        <v>0.23569999999999999</v>
      </c>
      <c r="E223" s="30">
        <v>6.5442999999999998</v>
      </c>
      <c r="F223" s="30">
        <v>14.244300000000001</v>
      </c>
      <c r="G223" s="30">
        <v>14.1486</v>
      </c>
      <c r="H223" s="30">
        <v>0</v>
      </c>
      <c r="I223" s="30">
        <v>0</v>
      </c>
      <c r="J223" s="31" t="s">
        <v>3</v>
      </c>
      <c r="K223" s="31" t="s">
        <v>3</v>
      </c>
      <c r="L223" s="30">
        <v>8.2900000000000001E-2</v>
      </c>
      <c r="M223" s="30">
        <v>0.13200000000000001</v>
      </c>
      <c r="N223" s="30">
        <v>64.375699999999995</v>
      </c>
      <c r="O223" s="31" t="s">
        <v>3</v>
      </c>
      <c r="P223" s="31" t="s">
        <v>3</v>
      </c>
      <c r="Q223" s="31" t="s">
        <v>3</v>
      </c>
      <c r="R223" s="31" t="s">
        <v>3</v>
      </c>
      <c r="S223" s="30">
        <v>99.763400000000004</v>
      </c>
      <c r="T223" s="46">
        <v>68.336640913350493</v>
      </c>
      <c r="U223" s="49">
        <v>86.840433525716463</v>
      </c>
      <c r="V223">
        <v>17.96232580314566</v>
      </c>
      <c r="W223" s="109">
        <v>11.685692425622523</v>
      </c>
      <c r="X223" s="101">
        <v>2.8433805974056905</v>
      </c>
    </row>
    <row r="224" spans="1:24" ht="14.5" customHeight="1" x14ac:dyDescent="0.35">
      <c r="A224" s="46"/>
      <c r="B224" s="48" t="s">
        <v>1334</v>
      </c>
      <c r="C224" s="145" t="s">
        <v>1</v>
      </c>
      <c r="D224" s="30">
        <v>0.25</v>
      </c>
      <c r="E224" s="30">
        <v>6.5449999999999999</v>
      </c>
      <c r="F224" s="30">
        <v>13.805</v>
      </c>
      <c r="G224" s="30">
        <v>14.335000000000001</v>
      </c>
      <c r="H224" s="30">
        <v>0.06</v>
      </c>
      <c r="I224" s="30">
        <v>0</v>
      </c>
      <c r="J224" s="31" t="s">
        <v>3</v>
      </c>
      <c r="K224" s="31" t="s">
        <v>3</v>
      </c>
      <c r="L224" s="30">
        <v>6.5000000000000002E-2</v>
      </c>
      <c r="M224" s="30">
        <v>0.06</v>
      </c>
      <c r="N224" s="30">
        <v>65.344999999999999</v>
      </c>
      <c r="O224" s="31" t="s">
        <v>3</v>
      </c>
      <c r="P224" s="31" t="s">
        <v>3</v>
      </c>
      <c r="Q224" s="31" t="s">
        <v>3</v>
      </c>
      <c r="R224" s="31" t="s">
        <v>3</v>
      </c>
      <c r="S224" s="30">
        <v>100.465</v>
      </c>
      <c r="T224" s="46">
        <v>68.7209849742285</v>
      </c>
      <c r="U224" s="49">
        <v>87.009071648782609</v>
      </c>
      <c r="V224">
        <v>15.751417396241125</v>
      </c>
      <c r="W224" s="109">
        <v>11.630516828448913</v>
      </c>
      <c r="X224" s="101">
        <v>2.4165031485447233</v>
      </c>
    </row>
    <row r="225" spans="1:24" ht="14.5" customHeight="1" x14ac:dyDescent="0.35">
      <c r="A225" s="46"/>
      <c r="B225" s="48" t="s">
        <v>1335</v>
      </c>
      <c r="C225" s="145" t="s">
        <v>1</v>
      </c>
      <c r="D225" s="30">
        <v>0.28670000000000001</v>
      </c>
      <c r="E225" s="30">
        <v>7.0232999999999999</v>
      </c>
      <c r="F225" s="30">
        <v>14.5633</v>
      </c>
      <c r="G225" s="30">
        <v>13.966699999999999</v>
      </c>
      <c r="H225" s="30">
        <v>0</v>
      </c>
      <c r="I225" s="30">
        <v>0</v>
      </c>
      <c r="J225" s="31" t="s">
        <v>3</v>
      </c>
      <c r="K225" s="31" t="s">
        <v>3</v>
      </c>
      <c r="L225" s="30">
        <v>0</v>
      </c>
      <c r="M225" s="30">
        <v>0.15</v>
      </c>
      <c r="N225" s="30">
        <v>64.553299999999993</v>
      </c>
      <c r="O225" s="31">
        <f t="shared" si="2"/>
        <v>0</v>
      </c>
      <c r="P225" s="31" t="s">
        <v>3</v>
      </c>
      <c r="Q225" s="31" t="s">
        <v>3</v>
      </c>
      <c r="R225" s="31" t="s">
        <v>3</v>
      </c>
      <c r="S225" s="30">
        <v>100.5433</v>
      </c>
      <c r="T225" s="46">
        <v>67.182838800168298</v>
      </c>
      <c r="U225" s="49">
        <v>86.045084791148994</v>
      </c>
      <c r="V225">
        <v>16.494651696434666</v>
      </c>
      <c r="W225" s="109">
        <v>12.161134389493132</v>
      </c>
      <c r="X225" s="101">
        <v>2.6695266429562836</v>
      </c>
    </row>
    <row r="226" spans="1:24" ht="14.5" customHeight="1" x14ac:dyDescent="0.35">
      <c r="A226" s="46"/>
      <c r="B226" s="48" t="s">
        <v>1336</v>
      </c>
      <c r="C226" s="145" t="s">
        <v>1</v>
      </c>
      <c r="D226" s="30">
        <v>0.24249999999999999</v>
      </c>
      <c r="E226" s="30">
        <v>6.9649999999999999</v>
      </c>
      <c r="F226" s="30">
        <v>13.775</v>
      </c>
      <c r="G226" s="30">
        <v>14.2225</v>
      </c>
      <c r="H226" s="30">
        <v>0</v>
      </c>
      <c r="I226" s="30">
        <v>0</v>
      </c>
      <c r="J226" s="31" t="s">
        <v>3</v>
      </c>
      <c r="K226" s="31" t="s">
        <v>3</v>
      </c>
      <c r="L226" s="30">
        <v>5.5E-2</v>
      </c>
      <c r="M226" s="30">
        <v>0</v>
      </c>
      <c r="N226" s="30">
        <v>63.377499999999998</v>
      </c>
      <c r="O226" s="31">
        <f t="shared" si="2"/>
        <v>0</v>
      </c>
      <c r="P226" s="31" t="s">
        <v>3</v>
      </c>
      <c r="Q226" s="31" t="s">
        <v>3</v>
      </c>
      <c r="R226" s="31" t="s">
        <v>3</v>
      </c>
      <c r="S226" s="30">
        <v>98.637500000000003</v>
      </c>
      <c r="T226" s="46">
        <v>69.206290077278197</v>
      </c>
      <c r="U226" s="49">
        <v>85.924010886428519</v>
      </c>
      <c r="V226">
        <v>18.108579562481601</v>
      </c>
      <c r="W226" s="109">
        <v>11.280543165268162</v>
      </c>
      <c r="X226" s="101">
        <v>2.7720898804374947</v>
      </c>
    </row>
    <row r="227" spans="1:24" ht="14.5" customHeight="1" x14ac:dyDescent="0.35">
      <c r="A227" s="46"/>
      <c r="B227" s="48" t="s">
        <v>1337</v>
      </c>
      <c r="C227" s="145" t="s">
        <v>1</v>
      </c>
      <c r="D227" s="30">
        <v>0.40749999999999997</v>
      </c>
      <c r="E227" s="30">
        <v>6.5350000000000001</v>
      </c>
      <c r="F227" s="30">
        <v>15.365</v>
      </c>
      <c r="G227" s="30">
        <v>13.755000000000001</v>
      </c>
      <c r="H227" s="30">
        <v>0</v>
      </c>
      <c r="I227" s="30">
        <v>0</v>
      </c>
      <c r="J227" s="31" t="s">
        <v>3</v>
      </c>
      <c r="K227" s="31" t="s">
        <v>3</v>
      </c>
      <c r="L227" s="30">
        <v>6.25E-2</v>
      </c>
      <c r="M227" s="30">
        <v>0.13750000000000001</v>
      </c>
      <c r="N227" s="30">
        <v>63.067500000000003</v>
      </c>
      <c r="O227" s="31" t="s">
        <v>3</v>
      </c>
      <c r="P227" s="31" t="s">
        <v>3</v>
      </c>
      <c r="Q227" s="31" t="s">
        <v>3</v>
      </c>
      <c r="R227" s="31" t="s">
        <v>3</v>
      </c>
      <c r="S227" s="30">
        <v>99.33</v>
      </c>
      <c r="T227" s="46">
        <v>66.491460976388296</v>
      </c>
      <c r="U227" s="49">
        <v>86.620522884664041</v>
      </c>
      <c r="V227">
        <v>19.581629068370841</v>
      </c>
      <c r="W227" s="109">
        <v>12.356282693644822</v>
      </c>
      <c r="X227" s="101">
        <v>3.3435875425525112</v>
      </c>
    </row>
    <row r="228" spans="1:24" ht="14.5" customHeight="1" x14ac:dyDescent="0.35">
      <c r="A228" s="46"/>
      <c r="B228" s="48" t="s">
        <v>1338</v>
      </c>
      <c r="C228" s="145" t="s">
        <v>1</v>
      </c>
      <c r="D228" s="30">
        <v>0.35</v>
      </c>
      <c r="E228" s="30">
        <v>6.77</v>
      </c>
      <c r="F228" s="30">
        <v>15.085000000000001</v>
      </c>
      <c r="G228" s="30">
        <v>13.99</v>
      </c>
      <c r="H228" s="30">
        <v>0</v>
      </c>
      <c r="I228" s="30">
        <v>0</v>
      </c>
      <c r="J228" s="31" t="s">
        <v>3</v>
      </c>
      <c r="K228" s="31" t="s">
        <v>3</v>
      </c>
      <c r="L228" s="30">
        <v>0</v>
      </c>
      <c r="M228" s="30">
        <v>7.0000000000000007E-2</v>
      </c>
      <c r="N228" s="30">
        <v>63.994999999999997</v>
      </c>
      <c r="O228" s="31" t="s">
        <v>3</v>
      </c>
      <c r="P228" s="31" t="s">
        <v>3</v>
      </c>
      <c r="Q228" s="31" t="s">
        <v>3</v>
      </c>
      <c r="R228" s="31" t="s">
        <v>3</v>
      </c>
      <c r="S228" s="30">
        <v>100.26</v>
      </c>
      <c r="T228" s="46">
        <v>67.035504391568622</v>
      </c>
      <c r="U228" s="49">
        <v>86.378453601346408</v>
      </c>
      <c r="V228">
        <v>18.707294579748606</v>
      </c>
      <c r="W228" s="109">
        <v>12.263004612644922</v>
      </c>
      <c r="X228" s="101">
        <v>3.1360834739676973</v>
      </c>
    </row>
    <row r="229" spans="1:24" ht="14.5" customHeight="1" x14ac:dyDescent="0.35">
      <c r="A229" s="46"/>
      <c r="B229" s="48" t="s">
        <v>1339</v>
      </c>
      <c r="C229" s="145" t="s">
        <v>1</v>
      </c>
      <c r="D229" s="30">
        <v>0.32669999999999999</v>
      </c>
      <c r="E229" s="30">
        <v>3.4733000000000001</v>
      </c>
      <c r="F229" s="30">
        <v>14.4733</v>
      </c>
      <c r="G229" s="30">
        <v>14.5</v>
      </c>
      <c r="H229" s="30">
        <v>0</v>
      </c>
      <c r="I229" s="30">
        <v>0</v>
      </c>
      <c r="J229" s="31" t="s">
        <v>3</v>
      </c>
      <c r="K229" s="31" t="s">
        <v>3</v>
      </c>
      <c r="L229" s="30">
        <v>1.3232999999999999</v>
      </c>
      <c r="M229" s="30">
        <v>0.185</v>
      </c>
      <c r="N229" s="30">
        <v>65.193299999999994</v>
      </c>
      <c r="O229" s="31">
        <f t="shared" si="2"/>
        <v>0</v>
      </c>
      <c r="P229" s="31" t="s">
        <v>3</v>
      </c>
      <c r="Q229" s="31" t="s">
        <v>3</v>
      </c>
      <c r="R229" s="31" t="s">
        <v>3</v>
      </c>
      <c r="S229" s="30">
        <v>99.474999999999994</v>
      </c>
      <c r="T229" s="46">
        <v>68.886499352118989</v>
      </c>
      <c r="U229" s="49">
        <v>92.642536243802653</v>
      </c>
      <c r="V229">
        <v>19.34100184202719</v>
      </c>
      <c r="W229" s="109">
        <v>11.674018780397878</v>
      </c>
      <c r="X229" s="101">
        <v>3.1108412193438375</v>
      </c>
    </row>
    <row r="230" spans="1:24" ht="14.5" customHeight="1" x14ac:dyDescent="0.35">
      <c r="A230" s="46"/>
      <c r="B230" s="48" t="s">
        <v>1340</v>
      </c>
      <c r="C230" s="145" t="s">
        <v>1</v>
      </c>
      <c r="D230" s="30">
        <v>0.33500000000000002</v>
      </c>
      <c r="E230" s="30">
        <v>3.62</v>
      </c>
      <c r="F230" s="30">
        <v>12.13</v>
      </c>
      <c r="G230" s="30">
        <v>15.05</v>
      </c>
      <c r="H230" s="30">
        <v>0</v>
      </c>
      <c r="I230" s="30">
        <v>0</v>
      </c>
      <c r="J230" s="31" t="s">
        <v>3</v>
      </c>
      <c r="K230" s="31" t="s">
        <v>3</v>
      </c>
      <c r="L230" s="30">
        <v>1.35</v>
      </c>
      <c r="M230" s="30">
        <v>0.15</v>
      </c>
      <c r="N230" s="30">
        <v>67.265000000000001</v>
      </c>
      <c r="O230" s="31" t="s">
        <v>3</v>
      </c>
      <c r="P230" s="31" t="s">
        <v>3</v>
      </c>
      <c r="Q230" s="31" t="s">
        <v>3</v>
      </c>
      <c r="R230" s="31" t="s">
        <v>3</v>
      </c>
      <c r="S230" s="30">
        <v>99.9</v>
      </c>
      <c r="T230" s="46">
        <v>70.70891916041856</v>
      </c>
      <c r="U230" s="49">
        <v>92.573495466771774</v>
      </c>
      <c r="V230">
        <v>8.3833260005820591</v>
      </c>
      <c r="W230" s="109">
        <v>11.113102556129398</v>
      </c>
      <c r="X230" s="101">
        <v>1.1300781293734019</v>
      </c>
    </row>
    <row r="231" spans="1:24" ht="14.5" customHeight="1" x14ac:dyDescent="0.35">
      <c r="A231" s="46"/>
      <c r="B231" s="48" t="s">
        <v>1341</v>
      </c>
      <c r="C231" s="145" t="s">
        <v>1</v>
      </c>
      <c r="D231" s="30">
        <v>0.34499999999999997</v>
      </c>
      <c r="E231" s="30">
        <v>3.4550000000000001</v>
      </c>
      <c r="F231" s="30">
        <v>12.77</v>
      </c>
      <c r="G231" s="30">
        <v>14.57</v>
      </c>
      <c r="H231" s="30">
        <v>0</v>
      </c>
      <c r="I231" s="30">
        <v>0</v>
      </c>
      <c r="J231" s="31" t="s">
        <v>3</v>
      </c>
      <c r="K231" s="31" t="s">
        <v>3</v>
      </c>
      <c r="L231" s="30">
        <v>1.34</v>
      </c>
      <c r="M231" s="30">
        <v>0.13</v>
      </c>
      <c r="N231" s="30">
        <v>66.844999999999999</v>
      </c>
      <c r="O231" s="31" t="s">
        <v>3</v>
      </c>
      <c r="P231" s="31" t="s">
        <v>3</v>
      </c>
      <c r="Q231" s="31" t="s">
        <v>3</v>
      </c>
      <c r="R231" s="31" t="s">
        <v>3</v>
      </c>
      <c r="S231" s="30">
        <v>99.454999999999998</v>
      </c>
      <c r="T231" s="46">
        <v>68.935166251123562</v>
      </c>
      <c r="U231" s="49">
        <v>92.846432043591136</v>
      </c>
      <c r="V231">
        <v>8.3495747187532405</v>
      </c>
      <c r="W231" s="109">
        <v>11.70375930841521</v>
      </c>
      <c r="X231" s="101">
        <v>1.1849132805581757</v>
      </c>
    </row>
    <row r="232" spans="1:24" ht="14.5" customHeight="1" x14ac:dyDescent="0.35">
      <c r="A232" s="46"/>
      <c r="B232" s="48" t="s">
        <v>1342</v>
      </c>
      <c r="C232" s="145" t="s">
        <v>1</v>
      </c>
      <c r="D232" s="30">
        <v>0.28999999999999998</v>
      </c>
      <c r="E232" s="30">
        <v>3.36</v>
      </c>
      <c r="F232" s="30">
        <v>14.865</v>
      </c>
      <c r="G232" s="30">
        <v>14.13</v>
      </c>
      <c r="H232" s="30">
        <v>0</v>
      </c>
      <c r="I232" s="30">
        <v>0</v>
      </c>
      <c r="J232" s="31" t="s">
        <v>3</v>
      </c>
      <c r="K232" s="31" t="s">
        <v>3</v>
      </c>
      <c r="L232" s="30">
        <v>1.335</v>
      </c>
      <c r="M232" s="30">
        <v>5.5E-2</v>
      </c>
      <c r="N232" s="30">
        <v>65.36</v>
      </c>
      <c r="O232" s="31" t="s">
        <v>3</v>
      </c>
      <c r="P232" s="31" t="s">
        <v>3</v>
      </c>
      <c r="Q232" s="31" t="s">
        <v>3</v>
      </c>
      <c r="R232" s="31" t="s">
        <v>3</v>
      </c>
      <c r="S232" s="30">
        <v>99.394999999999996</v>
      </c>
      <c r="T232" s="46">
        <v>67.069295792376039</v>
      </c>
      <c r="U232" s="49">
        <v>92.882317053330823</v>
      </c>
      <c r="V232">
        <v>16.805973625838252</v>
      </c>
      <c r="W232" s="109">
        <v>12.366792020519144</v>
      </c>
      <c r="X232" s="101">
        <v>2.7762585275970757</v>
      </c>
    </row>
    <row r="233" spans="1:24" ht="14.5" customHeight="1" x14ac:dyDescent="0.35">
      <c r="A233" s="46"/>
      <c r="B233" s="48" t="s">
        <v>1343</v>
      </c>
      <c r="C233" s="145" t="s">
        <v>1</v>
      </c>
      <c r="D233" s="30">
        <v>0.29139999999999999</v>
      </c>
      <c r="E233" s="30">
        <v>5.4142999999999999</v>
      </c>
      <c r="F233" s="30">
        <v>13.028600000000001</v>
      </c>
      <c r="G233" s="30">
        <v>14.4857</v>
      </c>
      <c r="H233" s="30">
        <v>0</v>
      </c>
      <c r="I233" s="30">
        <v>0</v>
      </c>
      <c r="J233" s="31" t="s">
        <v>3</v>
      </c>
      <c r="K233" s="31" t="s">
        <v>3</v>
      </c>
      <c r="L233" s="30">
        <v>0.06</v>
      </c>
      <c r="M233" s="30">
        <v>0.1133</v>
      </c>
      <c r="N233" s="30">
        <v>66.287099999999995</v>
      </c>
      <c r="O233" s="31">
        <f t="shared" si="2"/>
        <v>0</v>
      </c>
      <c r="P233" s="31" t="s">
        <v>3</v>
      </c>
      <c r="Q233" s="31" t="s">
        <v>3</v>
      </c>
      <c r="R233" s="31" t="s">
        <v>3</v>
      </c>
      <c r="S233" s="30">
        <v>99.680499999999995</v>
      </c>
      <c r="T233" s="46">
        <v>70.295078769372324</v>
      </c>
      <c r="U233" s="49">
        <v>89.145917471326342</v>
      </c>
      <c r="V233">
        <v>16.250380464580275</v>
      </c>
      <c r="W233" s="109">
        <v>10.911402930791693</v>
      </c>
      <c r="X233" s="101">
        <v>2.3528411030111904</v>
      </c>
    </row>
    <row r="234" spans="1:24" ht="14.5" customHeight="1" x14ac:dyDescent="0.35">
      <c r="A234" s="46"/>
      <c r="B234" s="48" t="s">
        <v>1344</v>
      </c>
      <c r="C234" s="145" t="s">
        <v>1</v>
      </c>
      <c r="D234" s="30">
        <v>0.22</v>
      </c>
      <c r="E234" s="30">
        <v>5.4333</v>
      </c>
      <c r="F234" s="30">
        <v>13.0533</v>
      </c>
      <c r="G234" s="30">
        <v>14.416700000000001</v>
      </c>
      <c r="H234" s="30">
        <v>0</v>
      </c>
      <c r="I234" s="30">
        <v>0</v>
      </c>
      <c r="J234" s="31" t="s">
        <v>3</v>
      </c>
      <c r="K234" s="31" t="s">
        <v>3</v>
      </c>
      <c r="L234" s="30">
        <v>0</v>
      </c>
      <c r="M234" s="30">
        <v>0.11</v>
      </c>
      <c r="N234" s="30">
        <v>66.89</v>
      </c>
      <c r="O234" s="31">
        <f t="shared" si="2"/>
        <v>0</v>
      </c>
      <c r="P234" s="31" t="s">
        <v>3</v>
      </c>
      <c r="Q234" s="31" t="s">
        <v>3</v>
      </c>
      <c r="R234" s="31" t="s">
        <v>3</v>
      </c>
      <c r="S234" s="30">
        <v>100.1233</v>
      </c>
      <c r="T234" s="46">
        <v>69.969957908440236</v>
      </c>
      <c r="U234" s="49">
        <v>89.19951304211466</v>
      </c>
      <c r="V234">
        <v>15.505684165687988</v>
      </c>
      <c r="W234" s="109">
        <v>11.029296528800248</v>
      </c>
      <c r="X234" s="101">
        <v>2.2492750575442826</v>
      </c>
    </row>
    <row r="235" spans="1:24" ht="14.5" customHeight="1" x14ac:dyDescent="0.35">
      <c r="A235" s="46"/>
      <c r="B235" s="48" t="s">
        <v>1345</v>
      </c>
      <c r="C235" s="145" t="s">
        <v>1</v>
      </c>
      <c r="D235" s="30">
        <v>0.22500000000000001</v>
      </c>
      <c r="E235" s="30">
        <v>5.4850000000000003</v>
      </c>
      <c r="F235" s="30">
        <v>13.15</v>
      </c>
      <c r="G235" s="30">
        <v>14.48</v>
      </c>
      <c r="H235" s="30">
        <v>0.08</v>
      </c>
      <c r="I235" s="30">
        <v>0</v>
      </c>
      <c r="J235" s="31" t="s">
        <v>3</v>
      </c>
      <c r="K235" s="31" t="s">
        <v>3</v>
      </c>
      <c r="L235" s="30">
        <v>0</v>
      </c>
      <c r="M235" s="30">
        <v>0.125</v>
      </c>
      <c r="N235" s="30">
        <v>66.715000000000003</v>
      </c>
      <c r="O235" s="31">
        <f t="shared" si="2"/>
        <v>0</v>
      </c>
      <c r="P235" s="31" t="s">
        <v>3</v>
      </c>
      <c r="Q235" s="31" t="s">
        <v>3</v>
      </c>
      <c r="R235" s="31" t="s">
        <v>3</v>
      </c>
      <c r="S235" s="30">
        <v>100.26</v>
      </c>
      <c r="T235" s="46">
        <v>70.305973624878035</v>
      </c>
      <c r="U235" s="49">
        <v>89.082484291324704</v>
      </c>
      <c r="V235">
        <v>17.099472172287712</v>
      </c>
      <c r="W235" s="109">
        <v>10.901419409344166</v>
      </c>
      <c r="X235" s="101">
        <v>2.4988476103958281</v>
      </c>
    </row>
    <row r="236" spans="1:24" ht="14.5" customHeight="1" x14ac:dyDescent="0.35">
      <c r="A236" s="46"/>
      <c r="B236" s="48" t="s">
        <v>1346</v>
      </c>
      <c r="C236" s="145" t="s">
        <v>1</v>
      </c>
      <c r="D236" s="30">
        <v>0.21</v>
      </c>
      <c r="E236" s="30">
        <v>5.48</v>
      </c>
      <c r="F236" s="30">
        <v>12.605</v>
      </c>
      <c r="G236" s="30">
        <v>14.55</v>
      </c>
      <c r="H236" s="30">
        <v>0</v>
      </c>
      <c r="I236" s="30">
        <v>0</v>
      </c>
      <c r="J236" s="31" t="s">
        <v>3</v>
      </c>
      <c r="K236" s="31" t="s">
        <v>3</v>
      </c>
      <c r="L236" s="30">
        <v>0</v>
      </c>
      <c r="M236" s="30">
        <v>5.5E-2</v>
      </c>
      <c r="N236" s="30">
        <v>66.105000000000004</v>
      </c>
      <c r="O236" s="31">
        <f t="shared" si="2"/>
        <v>0</v>
      </c>
      <c r="P236" s="31" t="s">
        <v>3</v>
      </c>
      <c r="Q236" s="31" t="s">
        <v>3</v>
      </c>
      <c r="R236" s="31" t="s">
        <v>3</v>
      </c>
      <c r="S236" s="30">
        <v>99.004999999999995</v>
      </c>
      <c r="T236" s="46">
        <v>71.137448870799545</v>
      </c>
      <c r="U236" s="49">
        <v>89.001759655468945</v>
      </c>
      <c r="V236">
        <v>16.517740360731683</v>
      </c>
      <c r="W236" s="109">
        <v>10.522938827529773</v>
      </c>
      <c r="X236" s="101">
        <v>2.3137945809661651</v>
      </c>
    </row>
    <row r="237" spans="1:24" ht="14.5" customHeight="1" x14ac:dyDescent="0.35">
      <c r="A237" s="46"/>
      <c r="B237" s="48" t="s">
        <v>1347</v>
      </c>
      <c r="C237" s="145" t="s">
        <v>1</v>
      </c>
      <c r="D237" s="30">
        <v>0.23499999999999999</v>
      </c>
      <c r="E237" s="30">
        <v>5.26</v>
      </c>
      <c r="F237" s="30">
        <v>13.47</v>
      </c>
      <c r="G237" s="30">
        <v>14.29</v>
      </c>
      <c r="H237" s="30">
        <v>0</v>
      </c>
      <c r="I237" s="30">
        <v>0</v>
      </c>
      <c r="J237" s="31" t="s">
        <v>3</v>
      </c>
      <c r="K237" s="31" t="s">
        <v>3</v>
      </c>
      <c r="L237" s="30">
        <v>0</v>
      </c>
      <c r="M237" s="30">
        <v>5.5E-2</v>
      </c>
      <c r="N237" s="30">
        <v>66.715000000000003</v>
      </c>
      <c r="O237" s="31">
        <f t="shared" si="2"/>
        <v>0</v>
      </c>
      <c r="P237" s="31" t="s">
        <v>3</v>
      </c>
      <c r="Q237" s="31" t="s">
        <v>3</v>
      </c>
      <c r="R237" s="31" t="s">
        <v>3</v>
      </c>
      <c r="S237" s="30">
        <v>100.02500000000001</v>
      </c>
      <c r="T237" s="46">
        <v>69.354858056781765</v>
      </c>
      <c r="U237" s="49">
        <v>89.483232301755748</v>
      </c>
      <c r="V237">
        <v>16.442198104397026</v>
      </c>
      <c r="W237" s="109">
        <v>11.255235915337721</v>
      </c>
      <c r="X237" s="101">
        <v>2.4612673272851913</v>
      </c>
    </row>
    <row r="238" spans="1:24" ht="14.5" customHeight="1" x14ac:dyDescent="0.35">
      <c r="A238" s="46"/>
      <c r="B238" s="48" t="s">
        <v>1348</v>
      </c>
      <c r="C238" s="145" t="s">
        <v>1</v>
      </c>
      <c r="D238" s="30">
        <v>0.26500000000000001</v>
      </c>
      <c r="E238" s="30">
        <v>5.49</v>
      </c>
      <c r="F238" s="30">
        <v>13.13</v>
      </c>
      <c r="G238" s="30">
        <v>14.545</v>
      </c>
      <c r="H238" s="30">
        <v>0.08</v>
      </c>
      <c r="I238" s="30">
        <v>0</v>
      </c>
      <c r="J238" s="31" t="s">
        <v>3</v>
      </c>
      <c r="K238" s="31" t="s">
        <v>3</v>
      </c>
      <c r="L238" s="30">
        <v>5.5E-2</v>
      </c>
      <c r="M238" s="30">
        <v>0</v>
      </c>
      <c r="N238" s="30">
        <v>65.644999999999996</v>
      </c>
      <c r="O238" s="31">
        <f t="shared" si="2"/>
        <v>0</v>
      </c>
      <c r="P238" s="31" t="s">
        <v>3</v>
      </c>
      <c r="Q238" s="31" t="s">
        <v>3</v>
      </c>
      <c r="R238" s="31" t="s">
        <v>3</v>
      </c>
      <c r="S238" s="30">
        <v>99.21</v>
      </c>
      <c r="T238" s="46">
        <v>70.847578178422779</v>
      </c>
      <c r="U238" s="49">
        <v>88.915263457761469</v>
      </c>
      <c r="V238">
        <v>18.747589610980967</v>
      </c>
      <c r="W238" s="109">
        <v>10.668441484078201</v>
      </c>
      <c r="X238" s="101">
        <v>2.7355299787438976</v>
      </c>
    </row>
    <row r="239" spans="1:24" ht="14.5" customHeight="1" x14ac:dyDescent="0.35">
      <c r="A239" s="46"/>
      <c r="B239" s="48" t="s">
        <v>1349</v>
      </c>
      <c r="C239" s="145" t="s">
        <v>1</v>
      </c>
      <c r="D239" s="30">
        <v>0.41</v>
      </c>
      <c r="E239" s="30">
        <v>5.24</v>
      </c>
      <c r="F239" s="30">
        <v>15.145</v>
      </c>
      <c r="G239" s="30">
        <v>13.55</v>
      </c>
      <c r="H239" s="30">
        <v>0</v>
      </c>
      <c r="I239" s="30">
        <v>0</v>
      </c>
      <c r="J239" s="31" t="s">
        <v>3</v>
      </c>
      <c r="K239" s="31" t="s">
        <v>3</v>
      </c>
      <c r="L239" s="30">
        <v>0.06</v>
      </c>
      <c r="M239" s="30">
        <v>0.11</v>
      </c>
      <c r="N239" s="30">
        <v>65.5</v>
      </c>
      <c r="O239" s="31">
        <f t="shared" si="2"/>
        <v>0</v>
      </c>
      <c r="P239" s="31" t="s">
        <v>3</v>
      </c>
      <c r="Q239" s="31" t="s">
        <v>3</v>
      </c>
      <c r="R239" s="31" t="s">
        <v>3</v>
      </c>
      <c r="S239" s="30">
        <v>100.015</v>
      </c>
      <c r="T239" s="46">
        <v>65.749601548381804</v>
      </c>
      <c r="U239" s="49">
        <v>89.34532550447959</v>
      </c>
      <c r="V239">
        <v>16.923126482677329</v>
      </c>
      <c r="W239" s="109">
        <v>12.581992494198518</v>
      </c>
      <c r="X239" s="101">
        <v>2.8482702411971861</v>
      </c>
    </row>
    <row r="240" spans="1:24" ht="14.5" customHeight="1" x14ac:dyDescent="0.35">
      <c r="A240" s="46"/>
      <c r="B240" s="48" t="s">
        <v>1350</v>
      </c>
      <c r="C240" s="145" t="s">
        <v>1</v>
      </c>
      <c r="D240" s="30">
        <v>0.51</v>
      </c>
      <c r="E240" s="30">
        <v>4.95</v>
      </c>
      <c r="F240" s="30">
        <v>16.239999999999998</v>
      </c>
      <c r="G240" s="30">
        <v>12.85</v>
      </c>
      <c r="H240" s="30">
        <v>0.13</v>
      </c>
      <c r="I240" s="30">
        <v>0</v>
      </c>
      <c r="J240" s="31" t="s">
        <v>3</v>
      </c>
      <c r="K240" s="31" t="s">
        <v>3</v>
      </c>
      <c r="L240" s="30">
        <v>0</v>
      </c>
      <c r="M240" s="30">
        <v>0.13</v>
      </c>
      <c r="N240" s="30">
        <v>63.52</v>
      </c>
      <c r="O240" s="31">
        <f t="shared" si="2"/>
        <v>0</v>
      </c>
      <c r="P240" s="31" t="s">
        <v>3</v>
      </c>
      <c r="Q240" s="31" t="s">
        <v>3</v>
      </c>
      <c r="R240" s="31" t="s">
        <v>3</v>
      </c>
      <c r="S240" s="30">
        <v>98.33</v>
      </c>
      <c r="T240" s="46">
        <v>63.77557551879228</v>
      </c>
      <c r="U240" s="49">
        <v>89.592536299096935</v>
      </c>
      <c r="V240">
        <v>19.887214137235521</v>
      </c>
      <c r="W240" s="109">
        <v>13.010316424112951</v>
      </c>
      <c r="X240" s="101">
        <v>3.5891473578832764</v>
      </c>
    </row>
    <row r="241" spans="1:24" ht="14.5" customHeight="1" x14ac:dyDescent="0.35">
      <c r="A241" s="46"/>
      <c r="B241" s="48" t="s">
        <v>1351</v>
      </c>
      <c r="C241" s="145" t="s">
        <v>1</v>
      </c>
      <c r="D241" s="30">
        <v>0.308</v>
      </c>
      <c r="E241" s="30">
        <v>7.5960000000000001</v>
      </c>
      <c r="F241" s="30">
        <v>12.95</v>
      </c>
      <c r="G241" s="30">
        <v>14.922000000000001</v>
      </c>
      <c r="H241" s="30">
        <v>0</v>
      </c>
      <c r="I241" s="30">
        <v>0.04</v>
      </c>
      <c r="J241" s="31" t="s">
        <v>3</v>
      </c>
      <c r="K241" s="31" t="s">
        <v>3</v>
      </c>
      <c r="L241" s="30">
        <v>0.218</v>
      </c>
      <c r="M241" s="30">
        <v>0.13600000000000001</v>
      </c>
      <c r="N241" s="30">
        <v>63.234000000000002</v>
      </c>
      <c r="O241" s="31">
        <f t="shared" si="2"/>
        <v>0</v>
      </c>
      <c r="P241" s="31" t="s">
        <v>3</v>
      </c>
      <c r="Q241" s="31" t="s">
        <v>3</v>
      </c>
      <c r="R241" s="31" t="s">
        <v>3</v>
      </c>
      <c r="S241" s="30">
        <v>99.403999999999996</v>
      </c>
      <c r="T241" s="46">
        <v>71.476184701040552</v>
      </c>
      <c r="U241" s="49">
        <v>84.812908131360842</v>
      </c>
      <c r="V241">
        <v>18.032602922544065</v>
      </c>
      <c r="W241" s="109">
        <v>10.614777921530543</v>
      </c>
      <c r="X241" s="101">
        <v>2.5951322958031064</v>
      </c>
    </row>
    <row r="242" spans="1:24" ht="14.5" customHeight="1" x14ac:dyDescent="0.35">
      <c r="A242" s="46"/>
      <c r="B242" s="48" t="s">
        <v>1352</v>
      </c>
      <c r="C242" s="145" t="s">
        <v>1</v>
      </c>
      <c r="D242" s="30">
        <v>0.5</v>
      </c>
      <c r="E242" s="30">
        <v>7.17</v>
      </c>
      <c r="F242" s="30">
        <v>12.23</v>
      </c>
      <c r="G242" s="30">
        <v>14.906700000000001</v>
      </c>
      <c r="H242" s="30">
        <v>0</v>
      </c>
      <c r="I242" s="30">
        <v>0.06</v>
      </c>
      <c r="J242" s="31" t="s">
        <v>3</v>
      </c>
      <c r="K242" s="31" t="s">
        <v>3</v>
      </c>
      <c r="L242" s="30">
        <v>0.2167</v>
      </c>
      <c r="M242" s="30">
        <v>0</v>
      </c>
      <c r="N242" s="30">
        <v>64.653300000000002</v>
      </c>
      <c r="O242" s="31">
        <f t="shared" si="2"/>
        <v>0</v>
      </c>
      <c r="P242" s="31" t="s">
        <v>3</v>
      </c>
      <c r="Q242" s="31" t="s">
        <v>3</v>
      </c>
      <c r="R242" s="31" t="s">
        <v>3</v>
      </c>
      <c r="S242" s="30">
        <v>99.736699999999999</v>
      </c>
      <c r="T242" s="46">
        <v>70.677198847922043</v>
      </c>
      <c r="U242" s="49">
        <v>85.813859473061839</v>
      </c>
      <c r="V242">
        <v>9.859740415631455</v>
      </c>
      <c r="W242" s="109">
        <v>11.024153747168276</v>
      </c>
      <c r="X242" s="101">
        <v>1.3400569407718981</v>
      </c>
    </row>
    <row r="243" spans="1:24" ht="14.5" customHeight="1" x14ac:dyDescent="0.35">
      <c r="A243" s="46"/>
      <c r="B243" s="48" t="s">
        <v>1353</v>
      </c>
      <c r="C243" s="145" t="s">
        <v>1</v>
      </c>
      <c r="D243" s="30">
        <v>0.31330000000000002</v>
      </c>
      <c r="E243" s="30">
        <v>7.43</v>
      </c>
      <c r="F243" s="30">
        <v>12.74</v>
      </c>
      <c r="G243" s="30">
        <v>14.943300000000001</v>
      </c>
      <c r="H243" s="30">
        <v>0</v>
      </c>
      <c r="I243" s="30">
        <v>0</v>
      </c>
      <c r="J243" s="31" t="s">
        <v>3</v>
      </c>
      <c r="K243" s="31" t="s">
        <v>3</v>
      </c>
      <c r="L243" s="30">
        <v>0.21</v>
      </c>
      <c r="M243" s="30">
        <v>0.11</v>
      </c>
      <c r="N243" s="30">
        <v>63.986699999999999</v>
      </c>
      <c r="O243" s="31" t="s">
        <v>3</v>
      </c>
      <c r="P243" s="31" t="s">
        <v>3</v>
      </c>
      <c r="Q243" s="31" t="s">
        <v>3</v>
      </c>
      <c r="R243" s="31" t="s">
        <v>3</v>
      </c>
      <c r="S243" s="30">
        <v>99.7333</v>
      </c>
      <c r="T243" s="46">
        <v>71.106632635794512</v>
      </c>
      <c r="U243" s="49">
        <v>85.244792452542029</v>
      </c>
      <c r="V243">
        <v>15.042297756439716</v>
      </c>
      <c r="W243" s="109">
        <v>10.823611265829578</v>
      </c>
      <c r="X243" s="101">
        <v>2.1296828002835873</v>
      </c>
    </row>
    <row r="244" spans="1:24" ht="14.5" customHeight="1" x14ac:dyDescent="0.35">
      <c r="A244" s="46"/>
      <c r="B244" s="48" t="s">
        <v>1354</v>
      </c>
      <c r="C244" s="145" t="s">
        <v>1</v>
      </c>
      <c r="D244" s="30">
        <v>0.39</v>
      </c>
      <c r="E244" s="30">
        <v>7.3049999999999997</v>
      </c>
      <c r="F244" s="30">
        <v>12.17</v>
      </c>
      <c r="G244" s="30">
        <v>15.16</v>
      </c>
      <c r="H244" s="30">
        <v>0</v>
      </c>
      <c r="I244" s="30">
        <v>0</v>
      </c>
      <c r="J244" s="31" t="s">
        <v>3</v>
      </c>
      <c r="K244" s="31" t="s">
        <v>3</v>
      </c>
      <c r="L244" s="30">
        <v>0.24</v>
      </c>
      <c r="M244" s="30">
        <v>0.06</v>
      </c>
      <c r="N244" s="30">
        <v>64.16</v>
      </c>
      <c r="O244" s="31" t="s">
        <v>3</v>
      </c>
      <c r="P244" s="31" t="s">
        <v>3</v>
      </c>
      <c r="Q244" s="31" t="s">
        <v>3</v>
      </c>
      <c r="R244" s="31" t="s">
        <v>3</v>
      </c>
      <c r="S244" s="30">
        <v>99.484999999999999</v>
      </c>
      <c r="T244" s="46">
        <v>71.897915162462809</v>
      </c>
      <c r="U244" s="49">
        <v>85.49051030329899</v>
      </c>
      <c r="V244">
        <v>13.210239485434627</v>
      </c>
      <c r="W244" s="109">
        <v>10.562313854622605</v>
      </c>
      <c r="X244" s="101">
        <v>1.786621613357898</v>
      </c>
    </row>
    <row r="245" spans="1:24" ht="14.5" customHeight="1" x14ac:dyDescent="0.35">
      <c r="A245" s="46"/>
      <c r="B245" s="48" t="s">
        <v>1355</v>
      </c>
      <c r="C245" s="145" t="s">
        <v>1</v>
      </c>
      <c r="D245" s="30">
        <v>0.25</v>
      </c>
      <c r="E245" s="30">
        <v>8.0050000000000008</v>
      </c>
      <c r="F245" s="30">
        <v>13.965</v>
      </c>
      <c r="G245" s="30">
        <v>14.484999999999999</v>
      </c>
      <c r="H245" s="30">
        <v>0</v>
      </c>
      <c r="I245" s="30">
        <v>0</v>
      </c>
      <c r="J245" s="31" t="s">
        <v>3</v>
      </c>
      <c r="K245" s="31" t="s">
        <v>3</v>
      </c>
      <c r="L245" s="30">
        <v>0.215</v>
      </c>
      <c r="M245" s="30">
        <v>0.1</v>
      </c>
      <c r="N245" s="30">
        <v>61.46</v>
      </c>
      <c r="O245" s="31" t="s">
        <v>3</v>
      </c>
      <c r="P245" s="31" t="s">
        <v>3</v>
      </c>
      <c r="Q245" s="31" t="s">
        <v>3</v>
      </c>
      <c r="R245" s="31" t="s">
        <v>3</v>
      </c>
      <c r="S245" s="30">
        <v>98.48</v>
      </c>
      <c r="T245" s="46">
        <v>69.817867607482611</v>
      </c>
      <c r="U245" s="49">
        <v>83.74126785828004</v>
      </c>
      <c r="V245">
        <v>20.072077924884592</v>
      </c>
      <c r="W245" s="109">
        <v>11.161934317789866</v>
      </c>
      <c r="X245" s="101">
        <v>3.1150468926401209</v>
      </c>
    </row>
    <row r="246" spans="1:24" ht="14.5" customHeight="1" x14ac:dyDescent="0.35">
      <c r="A246" s="46"/>
      <c r="B246" s="48" t="s">
        <v>1356</v>
      </c>
      <c r="C246" s="145" t="s">
        <v>1</v>
      </c>
      <c r="D246" s="30">
        <v>0.375</v>
      </c>
      <c r="E246" s="30">
        <v>5.64</v>
      </c>
      <c r="F246" s="30">
        <v>13.42</v>
      </c>
      <c r="G246" s="30">
        <v>14.56</v>
      </c>
      <c r="H246" s="30">
        <v>0</v>
      </c>
      <c r="I246" s="30">
        <v>4.4999999999999998E-2</v>
      </c>
      <c r="J246" s="31" t="s">
        <v>3</v>
      </c>
      <c r="K246" s="31" t="s">
        <v>3</v>
      </c>
      <c r="L246" s="30">
        <v>0.12</v>
      </c>
      <c r="M246" s="30">
        <v>0.16</v>
      </c>
      <c r="N246" s="30">
        <v>66.254999999999995</v>
      </c>
      <c r="O246" s="31">
        <f t="shared" si="2"/>
        <v>0</v>
      </c>
      <c r="P246" s="31" t="s">
        <v>3</v>
      </c>
      <c r="Q246" s="31" t="s">
        <v>3</v>
      </c>
      <c r="R246" s="31" t="s">
        <v>3</v>
      </c>
      <c r="S246" s="30">
        <v>100.575</v>
      </c>
      <c r="T246" s="46">
        <v>69.924250984900794</v>
      </c>
      <c r="U246" s="49">
        <v>88.739543437671173</v>
      </c>
      <c r="V246">
        <v>16.816897996584665</v>
      </c>
      <c r="W246" s="109">
        <v>11.163172288858339</v>
      </c>
      <c r="X246" s="101">
        <v>2.5080126353917289</v>
      </c>
    </row>
    <row r="247" spans="1:24" ht="14.5" customHeight="1" x14ac:dyDescent="0.35">
      <c r="A247" s="46"/>
      <c r="B247" s="48" t="s">
        <v>1357</v>
      </c>
      <c r="C247" s="145" t="s">
        <v>1</v>
      </c>
      <c r="D247" s="30">
        <v>0.43</v>
      </c>
      <c r="E247" s="30">
        <v>5.5350000000000001</v>
      </c>
      <c r="F247" s="30">
        <v>15.055</v>
      </c>
      <c r="G247" s="30">
        <v>14.175000000000001</v>
      </c>
      <c r="H247" s="30">
        <v>0</v>
      </c>
      <c r="I247" s="30">
        <v>0</v>
      </c>
      <c r="J247" s="31" t="s">
        <v>3</v>
      </c>
      <c r="K247" s="31" t="s">
        <v>3</v>
      </c>
      <c r="L247" s="30">
        <v>0.115</v>
      </c>
      <c r="M247" s="30">
        <v>0.14499999999999999</v>
      </c>
      <c r="N247" s="30">
        <v>64.489999999999995</v>
      </c>
      <c r="O247" s="31">
        <f t="shared" si="2"/>
        <v>0</v>
      </c>
      <c r="P247" s="31" t="s">
        <v>3</v>
      </c>
      <c r="Q247" s="31" t="s">
        <v>3</v>
      </c>
      <c r="R247" s="31" t="s">
        <v>3</v>
      </c>
      <c r="S247" s="30">
        <v>99.944999999999993</v>
      </c>
      <c r="T247" s="46">
        <v>68.279693488029238</v>
      </c>
      <c r="U247" s="49">
        <v>88.657261386859886</v>
      </c>
      <c r="V247">
        <v>22.030321454711082</v>
      </c>
      <c r="W247" s="109">
        <v>11.738335104993245</v>
      </c>
      <c r="X247" s="101">
        <v>3.6858096978210049</v>
      </c>
    </row>
    <row r="248" spans="1:24" ht="14.5" customHeight="1" x14ac:dyDescent="0.35">
      <c r="A248" s="46"/>
      <c r="B248" s="48" t="s">
        <v>1358</v>
      </c>
      <c r="C248" s="145" t="s">
        <v>1</v>
      </c>
      <c r="D248" s="30">
        <v>0.39</v>
      </c>
      <c r="E248" s="30">
        <v>5.17</v>
      </c>
      <c r="F248" s="30">
        <v>14.36</v>
      </c>
      <c r="G248" s="30">
        <v>13.96</v>
      </c>
      <c r="H248" s="30">
        <v>0</v>
      </c>
      <c r="I248" s="30">
        <v>0</v>
      </c>
      <c r="J248" s="31" t="s">
        <v>3</v>
      </c>
      <c r="K248" s="31" t="s">
        <v>3</v>
      </c>
      <c r="L248" s="30">
        <v>0.06</v>
      </c>
      <c r="M248" s="30">
        <v>0.11</v>
      </c>
      <c r="N248" s="30">
        <v>65.806700000000006</v>
      </c>
      <c r="O248" s="31">
        <f t="shared" ref="O248:O251" si="3">(Y248/10000)/0.80339</f>
        <v>0</v>
      </c>
      <c r="P248" s="31" t="s">
        <v>3</v>
      </c>
      <c r="Q248" s="31" t="s">
        <v>3</v>
      </c>
      <c r="R248" s="31" t="s">
        <v>3</v>
      </c>
      <c r="S248" s="30">
        <v>99.856700000000004</v>
      </c>
      <c r="T248" s="46">
        <v>67.708725819657943</v>
      </c>
      <c r="U248" s="49">
        <v>89.516595333826046</v>
      </c>
      <c r="V248">
        <v>17.356415971542738</v>
      </c>
      <c r="W248" s="109">
        <v>11.867618666486464</v>
      </c>
      <c r="X248" s="101">
        <v>2.7697833759335935</v>
      </c>
    </row>
    <row r="249" spans="1:24" ht="14.5" customHeight="1" x14ac:dyDescent="0.35">
      <c r="A249" s="46"/>
      <c r="B249" s="48" t="s">
        <v>1359</v>
      </c>
      <c r="C249" s="145" t="s">
        <v>1</v>
      </c>
      <c r="D249" s="30">
        <v>0.2467</v>
      </c>
      <c r="E249" s="30">
        <v>5.12</v>
      </c>
      <c r="F249" s="30">
        <v>14.0633</v>
      </c>
      <c r="G249" s="30">
        <v>13.8033</v>
      </c>
      <c r="H249" s="30">
        <v>0</v>
      </c>
      <c r="I249" s="30">
        <v>0</v>
      </c>
      <c r="J249" s="31" t="s">
        <v>3</v>
      </c>
      <c r="K249" s="31" t="s">
        <v>3</v>
      </c>
      <c r="L249" s="30">
        <v>6.3299999999999995E-2</v>
      </c>
      <c r="M249" s="30">
        <v>0.11</v>
      </c>
      <c r="N249" s="30">
        <v>66.02</v>
      </c>
      <c r="O249" s="31">
        <f t="shared" si="3"/>
        <v>0</v>
      </c>
      <c r="P249" s="31" t="s">
        <v>3</v>
      </c>
      <c r="Q249" s="31" t="s">
        <v>3</v>
      </c>
      <c r="R249" s="31" t="s">
        <v>3</v>
      </c>
      <c r="S249" s="30">
        <v>99.426699999999997</v>
      </c>
      <c r="T249" s="46">
        <v>67.6129490050821</v>
      </c>
      <c r="U249" s="49">
        <v>89.637542841641533</v>
      </c>
      <c r="V249">
        <v>16.194053387232341</v>
      </c>
      <c r="W249" s="109">
        <v>11.785881689993353</v>
      </c>
      <c r="X249" s="101">
        <v>2.5308949679103856</v>
      </c>
    </row>
    <row r="250" spans="1:24" ht="14.5" customHeight="1" x14ac:dyDescent="0.35">
      <c r="A250" s="46"/>
      <c r="B250" s="48" t="s">
        <v>1360</v>
      </c>
      <c r="C250" s="145" t="s">
        <v>1</v>
      </c>
      <c r="D250" s="30">
        <v>0.21</v>
      </c>
      <c r="E250" s="30">
        <v>5.23</v>
      </c>
      <c r="F250" s="30">
        <v>14.84</v>
      </c>
      <c r="G250" s="30">
        <v>13.765000000000001</v>
      </c>
      <c r="H250" s="30">
        <v>0</v>
      </c>
      <c r="I250" s="30">
        <v>0</v>
      </c>
      <c r="J250" s="31" t="s">
        <v>3</v>
      </c>
      <c r="K250" s="31" t="s">
        <v>3</v>
      </c>
      <c r="L250" s="30">
        <v>4.4999999999999998E-2</v>
      </c>
      <c r="M250" s="30">
        <v>7.0000000000000007E-2</v>
      </c>
      <c r="N250" s="30">
        <v>65.47</v>
      </c>
      <c r="O250" s="31">
        <f t="shared" si="3"/>
        <v>0</v>
      </c>
      <c r="P250" s="31" t="s">
        <v>3</v>
      </c>
      <c r="Q250" s="31" t="s">
        <v>3</v>
      </c>
      <c r="R250" s="31" t="s">
        <v>3</v>
      </c>
      <c r="S250" s="30">
        <v>99.63</v>
      </c>
      <c r="T250" s="46">
        <v>67.29347774543794</v>
      </c>
      <c r="U250" s="49">
        <v>89.35914080813906</v>
      </c>
      <c r="V250">
        <v>19.639740165816988</v>
      </c>
      <c r="W250" s="109">
        <v>11.925462559392759</v>
      </c>
      <c r="X250" s="101">
        <v>3.2389254577468272</v>
      </c>
    </row>
    <row r="251" spans="1:24" ht="14.5" customHeight="1" x14ac:dyDescent="0.35">
      <c r="A251" s="46"/>
      <c r="B251" s="48" t="s">
        <v>1361</v>
      </c>
      <c r="C251" s="145" t="s">
        <v>1</v>
      </c>
      <c r="D251" s="30">
        <v>0.36749999999999999</v>
      </c>
      <c r="E251" s="30">
        <v>7.72</v>
      </c>
      <c r="F251" s="30">
        <v>13.315</v>
      </c>
      <c r="G251" s="30">
        <v>14.654999999999999</v>
      </c>
      <c r="H251" s="30">
        <v>0</v>
      </c>
      <c r="I251" s="30">
        <v>0.06</v>
      </c>
      <c r="J251" s="31" t="s">
        <v>3</v>
      </c>
      <c r="K251" s="31" t="s">
        <v>3</v>
      </c>
      <c r="L251" s="30">
        <v>0</v>
      </c>
      <c r="M251" s="30">
        <v>0.11</v>
      </c>
      <c r="N251" s="30">
        <v>63.792499999999997</v>
      </c>
      <c r="O251" s="31">
        <f t="shared" si="3"/>
        <v>0</v>
      </c>
      <c r="P251" s="31" t="s">
        <v>3</v>
      </c>
      <c r="Q251" s="31" t="s">
        <v>3</v>
      </c>
      <c r="R251" s="31" t="s">
        <v>3</v>
      </c>
      <c r="S251" s="30">
        <v>100.02</v>
      </c>
      <c r="T251" s="46">
        <v>70.169143660288341</v>
      </c>
      <c r="U251" s="49">
        <v>84.717357831568492</v>
      </c>
      <c r="V251">
        <v>16.593130767235039</v>
      </c>
      <c r="W251" s="109">
        <v>11.105624638342654</v>
      </c>
      <c r="X251" s="101">
        <v>2.4552788394098077</v>
      </c>
    </row>
    <row r="252" spans="1:24" ht="14.5" customHeight="1" x14ac:dyDescent="0.35">
      <c r="A252" s="46"/>
      <c r="B252" s="48" t="s">
        <v>1362</v>
      </c>
      <c r="C252" s="145" t="s">
        <v>1</v>
      </c>
      <c r="D252" s="30">
        <v>0.42</v>
      </c>
      <c r="E252" s="30">
        <v>7.71</v>
      </c>
      <c r="F252" s="30">
        <v>13.37</v>
      </c>
      <c r="G252" s="30">
        <v>14.525</v>
      </c>
      <c r="H252" s="30">
        <v>0</v>
      </c>
      <c r="I252" s="30">
        <v>7.0000000000000007E-2</v>
      </c>
      <c r="J252" s="31" t="s">
        <v>3</v>
      </c>
      <c r="K252" s="31" t="s">
        <v>3</v>
      </c>
      <c r="L252" s="30">
        <v>0.05</v>
      </c>
      <c r="M252" s="30">
        <v>0.11</v>
      </c>
      <c r="N252" s="30">
        <v>63.07</v>
      </c>
      <c r="O252" s="31" t="s">
        <v>3</v>
      </c>
      <c r="P252" s="31" t="s">
        <v>3</v>
      </c>
      <c r="Q252" s="31" t="s">
        <v>3</v>
      </c>
      <c r="R252" s="31" t="s">
        <v>3</v>
      </c>
      <c r="S252" s="30">
        <v>99.325000000000003</v>
      </c>
      <c r="T252" s="46">
        <v>69.631954406654515</v>
      </c>
      <c r="U252" s="49">
        <v>84.586208814129193</v>
      </c>
      <c r="V252">
        <v>15.543979254154046</v>
      </c>
      <c r="W252" s="109">
        <v>11.291769973719603</v>
      </c>
      <c r="X252" s="101">
        <v>2.3095370282054035</v>
      </c>
    </row>
    <row r="253" spans="1:24" ht="14.5" customHeight="1" x14ac:dyDescent="0.35">
      <c r="A253" s="46"/>
      <c r="B253" s="48" t="s">
        <v>1363</v>
      </c>
      <c r="C253" s="145" t="s">
        <v>1</v>
      </c>
      <c r="D253" s="30">
        <v>0.30499999999999999</v>
      </c>
      <c r="E253" s="30">
        <v>7.4550000000000001</v>
      </c>
      <c r="F253" s="30">
        <v>14.26</v>
      </c>
      <c r="G253" s="30">
        <v>14.48</v>
      </c>
      <c r="H253" s="30">
        <v>0</v>
      </c>
      <c r="I253" s="30">
        <v>0</v>
      </c>
      <c r="J253" s="31" t="s">
        <v>3</v>
      </c>
      <c r="K253" s="31" t="s">
        <v>3</v>
      </c>
      <c r="L253" s="30">
        <v>0</v>
      </c>
      <c r="M253" s="30">
        <v>0.125</v>
      </c>
      <c r="N253" s="30">
        <v>63.414999999999999</v>
      </c>
      <c r="O253" s="31" t="s">
        <v>3</v>
      </c>
      <c r="P253" s="31" t="s">
        <v>3</v>
      </c>
      <c r="Q253" s="31" t="s">
        <v>3</v>
      </c>
      <c r="R253" s="31" t="s">
        <v>3</v>
      </c>
      <c r="S253" s="30">
        <v>100.04</v>
      </c>
      <c r="T253" s="46">
        <v>69.293756565565658</v>
      </c>
      <c r="U253" s="49">
        <v>85.088980587963505</v>
      </c>
      <c r="V253">
        <v>19.791712757637484</v>
      </c>
      <c r="W253" s="109">
        <v>11.437701760760895</v>
      </c>
      <c r="X253" s="101">
        <v>3.1364200332664174</v>
      </c>
    </row>
    <row r="254" spans="1:24" ht="14.5" customHeight="1" x14ac:dyDescent="0.35">
      <c r="A254" s="46"/>
      <c r="B254" s="48" t="s">
        <v>1364</v>
      </c>
      <c r="C254" s="145" t="s">
        <v>1</v>
      </c>
      <c r="D254" s="30">
        <v>0.28999999999999998</v>
      </c>
      <c r="E254" s="30">
        <v>6.1050000000000004</v>
      </c>
      <c r="F254" s="30">
        <v>15.72</v>
      </c>
      <c r="G254" s="30">
        <v>13</v>
      </c>
      <c r="H254" s="30">
        <v>0</v>
      </c>
      <c r="I254" s="30">
        <v>0</v>
      </c>
      <c r="J254" s="31" t="s">
        <v>3</v>
      </c>
      <c r="K254" s="31" t="s">
        <v>3</v>
      </c>
      <c r="L254" s="30">
        <v>8.5000000000000006E-2</v>
      </c>
      <c r="M254" s="30">
        <v>0.14499999999999999</v>
      </c>
      <c r="N254" s="30">
        <v>64.045000000000002</v>
      </c>
      <c r="O254" s="31" t="s">
        <v>3</v>
      </c>
      <c r="P254" s="31" t="s">
        <v>3</v>
      </c>
      <c r="Q254" s="31" t="s">
        <v>3</v>
      </c>
      <c r="R254" s="31" t="s">
        <v>3</v>
      </c>
      <c r="S254" s="30">
        <v>99.39</v>
      </c>
      <c r="T254" s="46">
        <v>63.512453377131351</v>
      </c>
      <c r="U254" s="49">
        <v>87.558390353023768</v>
      </c>
      <c r="V254">
        <v>15.313495374579951</v>
      </c>
      <c r="W254" s="109">
        <v>13.312718527116031</v>
      </c>
      <c r="X254" s="101">
        <v>2.6752119008159538</v>
      </c>
    </row>
    <row r="255" spans="1:24" ht="14.5" customHeight="1" x14ac:dyDescent="0.35">
      <c r="A255" s="50"/>
      <c r="B255" s="79" t="s">
        <v>1365</v>
      </c>
      <c r="C255" s="146" t="s">
        <v>1</v>
      </c>
      <c r="D255" s="10">
        <v>0.23499999999999999</v>
      </c>
      <c r="E255" s="10">
        <v>5.6050000000000004</v>
      </c>
      <c r="F255" s="10">
        <v>15.824999999999999</v>
      </c>
      <c r="G255" s="10">
        <v>13.04</v>
      </c>
      <c r="H255" s="10">
        <v>0</v>
      </c>
      <c r="I255" s="10">
        <v>0</v>
      </c>
      <c r="J255" s="11" t="s">
        <v>3</v>
      </c>
      <c r="K255" s="11" t="s">
        <v>3</v>
      </c>
      <c r="L255" s="10">
        <v>0</v>
      </c>
      <c r="M255" s="10">
        <v>0.14000000000000001</v>
      </c>
      <c r="N255" s="10">
        <v>64.355000000000004</v>
      </c>
      <c r="O255" s="11" t="s">
        <v>3</v>
      </c>
      <c r="P255" s="11" t="s">
        <v>3</v>
      </c>
      <c r="Q255" s="11" t="s">
        <v>3</v>
      </c>
      <c r="R255" s="11" t="s">
        <v>3</v>
      </c>
      <c r="S255" s="10">
        <v>99.2</v>
      </c>
      <c r="T255" s="50">
        <v>64.173707003363646</v>
      </c>
      <c r="U255" s="85">
        <v>88.508969658263197</v>
      </c>
      <c r="V255" s="95">
        <v>17.999548699681291</v>
      </c>
      <c r="W255" s="112">
        <v>12.976571418275434</v>
      </c>
      <c r="X255" s="107">
        <v>3.1654586828705082</v>
      </c>
    </row>
    <row r="256" spans="1:24" ht="14.5" customHeight="1" x14ac:dyDescent="0.35">
      <c r="A256" s="43" t="s">
        <v>488</v>
      </c>
      <c r="B256" s="48" t="s">
        <v>1366</v>
      </c>
      <c r="C256" s="145" t="s">
        <v>1</v>
      </c>
      <c r="D256" s="30">
        <v>0.3</v>
      </c>
      <c r="E256" s="30">
        <v>15</v>
      </c>
      <c r="F256" s="30">
        <v>13.9</v>
      </c>
      <c r="G256" s="30">
        <v>15.2</v>
      </c>
      <c r="H256" s="30">
        <v>0.21</v>
      </c>
      <c r="I256" s="30">
        <v>0.01</v>
      </c>
      <c r="J256" s="30">
        <v>0</v>
      </c>
      <c r="K256" s="30">
        <v>0</v>
      </c>
      <c r="L256" s="30">
        <v>0.18</v>
      </c>
      <c r="M256" s="31" t="s">
        <v>3</v>
      </c>
      <c r="N256" s="30">
        <v>53.7</v>
      </c>
      <c r="O256" s="31" t="s">
        <v>3</v>
      </c>
      <c r="P256" s="31" t="s">
        <v>3</v>
      </c>
      <c r="Q256" s="31" t="s">
        <v>3</v>
      </c>
      <c r="R256" s="31" t="s">
        <v>3</v>
      </c>
      <c r="S256" s="30">
        <v>98.5</v>
      </c>
      <c r="T256" s="46">
        <v>70.970535007565815</v>
      </c>
      <c r="U256" s="99">
        <v>70.602260194213983</v>
      </c>
      <c r="V256" s="88">
        <v>20.268971913433862</v>
      </c>
      <c r="W256" s="109">
        <v>11.082612904032693</v>
      </c>
      <c r="X256" s="101">
        <v>3.1309622797484682</v>
      </c>
    </row>
    <row r="257" spans="1:24" ht="14.5" customHeight="1" x14ac:dyDescent="0.35">
      <c r="A257" s="46"/>
      <c r="B257" s="48" t="s">
        <v>1367</v>
      </c>
      <c r="C257" s="145" t="s">
        <v>1</v>
      </c>
      <c r="D257" s="30">
        <v>0.27</v>
      </c>
      <c r="E257" s="30">
        <v>15.1</v>
      </c>
      <c r="F257" s="30">
        <v>14</v>
      </c>
      <c r="G257" s="30">
        <v>15.2</v>
      </c>
      <c r="H257" s="30">
        <v>0.2</v>
      </c>
      <c r="I257" s="30">
        <v>0.02</v>
      </c>
      <c r="J257" s="30">
        <v>0.01</v>
      </c>
      <c r="K257" s="30">
        <v>0</v>
      </c>
      <c r="L257" s="30">
        <v>0.17</v>
      </c>
      <c r="M257" s="31" t="s">
        <v>3</v>
      </c>
      <c r="N257" s="30">
        <v>53.8</v>
      </c>
      <c r="O257" s="31" t="s">
        <v>3</v>
      </c>
      <c r="P257" s="31" t="s">
        <v>3</v>
      </c>
      <c r="Q257" s="31" t="s">
        <v>3</v>
      </c>
      <c r="R257" s="31" t="s">
        <v>3</v>
      </c>
      <c r="S257" s="30">
        <v>98.77</v>
      </c>
      <c r="T257" s="46">
        <v>70.949033420279932</v>
      </c>
      <c r="U257" s="99">
        <v>70.502866656700917</v>
      </c>
      <c r="V257" s="88">
        <v>20.755837577327362</v>
      </c>
      <c r="W257" s="109">
        <v>11.094182739174171</v>
      </c>
      <c r="X257" s="101">
        <v>3.2292347219557458</v>
      </c>
    </row>
    <row r="258" spans="1:24" ht="14.5" customHeight="1" x14ac:dyDescent="0.35">
      <c r="A258" s="50"/>
      <c r="B258" s="79" t="s">
        <v>1368</v>
      </c>
      <c r="C258" s="146" t="s">
        <v>1</v>
      </c>
      <c r="D258" s="10">
        <v>0.3</v>
      </c>
      <c r="E258" s="10">
        <v>15.1</v>
      </c>
      <c r="F258" s="10">
        <v>14.8</v>
      </c>
      <c r="G258" s="10">
        <v>14.8</v>
      </c>
      <c r="H258" s="10">
        <v>0.2</v>
      </c>
      <c r="I258" s="10">
        <v>0</v>
      </c>
      <c r="J258" s="10">
        <v>0.02</v>
      </c>
      <c r="K258" s="10">
        <v>0</v>
      </c>
      <c r="L258" s="10">
        <v>0.15</v>
      </c>
      <c r="M258" s="11" t="s">
        <v>3</v>
      </c>
      <c r="N258" s="10">
        <v>52.4</v>
      </c>
      <c r="O258" s="11" t="s">
        <v>3</v>
      </c>
      <c r="P258" s="11" t="s">
        <v>3</v>
      </c>
      <c r="Q258" s="11" t="s">
        <v>3</v>
      </c>
      <c r="R258" s="11" t="s">
        <v>3</v>
      </c>
      <c r="S258" s="10">
        <v>97.77</v>
      </c>
      <c r="T258" s="50">
        <v>69.831487396197488</v>
      </c>
      <c r="U258" s="104">
        <v>69.951584272652909</v>
      </c>
      <c r="V258" s="42">
        <v>22.991222373332636</v>
      </c>
      <c r="W258" s="112">
        <v>11.39729908874677</v>
      </c>
      <c r="X258" s="107">
        <v>3.7814215226757151</v>
      </c>
    </row>
  </sheetData>
  <mergeCells count="1"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32DC-4ED7-4393-B1BC-6CB3CFE556F3}">
  <dimension ref="A1:X341"/>
  <sheetViews>
    <sheetView workbookViewId="0">
      <selection activeCell="C1" sqref="C1"/>
    </sheetView>
  </sheetViews>
  <sheetFormatPr defaultRowHeight="14.5" customHeight="1" x14ac:dyDescent="0.35"/>
  <cols>
    <col min="1" max="1" width="26.81640625" customWidth="1"/>
    <col min="2" max="2" width="12.36328125" bestFit="1" customWidth="1"/>
    <col min="3" max="3" width="11" style="147" bestFit="1" customWidth="1"/>
  </cols>
  <sheetData>
    <row r="1" spans="1:24" ht="14.5" customHeight="1" x14ac:dyDescent="0.35">
      <c r="A1" s="118" t="s">
        <v>53</v>
      </c>
      <c r="B1" s="119" t="s">
        <v>35</v>
      </c>
      <c r="C1" s="120" t="s">
        <v>36</v>
      </c>
      <c r="D1" s="119" t="s">
        <v>1369</v>
      </c>
      <c r="E1" s="119" t="s">
        <v>1370</v>
      </c>
      <c r="F1" s="119" t="s">
        <v>1371</v>
      </c>
      <c r="G1" s="119" t="s">
        <v>1372</v>
      </c>
      <c r="H1" s="119" t="s">
        <v>1373</v>
      </c>
      <c r="I1" s="119" t="s">
        <v>1374</v>
      </c>
      <c r="J1" s="119" t="s">
        <v>1375</v>
      </c>
      <c r="K1" s="119" t="s">
        <v>1376</v>
      </c>
      <c r="L1" s="119" t="s">
        <v>1377</v>
      </c>
      <c r="M1" s="119" t="s">
        <v>1378</v>
      </c>
      <c r="N1" s="119" t="s">
        <v>1379</v>
      </c>
      <c r="O1" s="119" t="s">
        <v>1380</v>
      </c>
      <c r="P1" s="119" t="s">
        <v>1381</v>
      </c>
      <c r="Q1" s="119" t="s">
        <v>1382</v>
      </c>
      <c r="R1" s="119" t="s">
        <v>1383</v>
      </c>
      <c r="S1" s="119" t="s">
        <v>51</v>
      </c>
      <c r="T1" s="120" t="s">
        <v>1384</v>
      </c>
      <c r="U1" s="13" t="s">
        <v>1385</v>
      </c>
      <c r="V1" s="12" t="s">
        <v>1386</v>
      </c>
      <c r="W1" s="12" t="s">
        <v>1387</v>
      </c>
      <c r="X1" s="65" t="s">
        <v>1388</v>
      </c>
    </row>
    <row r="2" spans="1:24" ht="14.5" customHeight="1" x14ac:dyDescent="0.35">
      <c r="A2" s="124" t="s">
        <v>54</v>
      </c>
      <c r="B2" s="94" t="s">
        <v>1389</v>
      </c>
      <c r="C2" s="141" t="s">
        <v>1</v>
      </c>
      <c r="D2" s="94">
        <v>6.5469999999999997</v>
      </c>
      <c r="E2" s="94" t="s">
        <v>3</v>
      </c>
      <c r="F2" s="94">
        <v>0.17899999999999999</v>
      </c>
      <c r="G2" s="94">
        <v>54.95</v>
      </c>
      <c r="H2" s="94" t="s">
        <v>3</v>
      </c>
      <c r="I2" s="94">
        <v>36.764000000000003</v>
      </c>
      <c r="J2" s="94" t="s">
        <v>3</v>
      </c>
      <c r="K2" s="94" t="s">
        <v>3</v>
      </c>
      <c r="L2" s="94" t="s">
        <v>3</v>
      </c>
      <c r="M2" s="94" t="s">
        <v>3</v>
      </c>
      <c r="N2" s="94" t="s">
        <v>3</v>
      </c>
      <c r="O2" s="94" t="s">
        <v>3</v>
      </c>
      <c r="P2" s="94" t="s">
        <v>3</v>
      </c>
      <c r="Q2" s="94" t="s">
        <v>3</v>
      </c>
      <c r="R2" s="94">
        <v>0.88500000000000001</v>
      </c>
      <c r="S2" s="94">
        <v>99.325000000000003</v>
      </c>
      <c r="T2" s="96">
        <v>8.3932000000000002</v>
      </c>
      <c r="U2" s="23" t="s">
        <v>3</v>
      </c>
      <c r="V2" s="33" t="s">
        <v>3</v>
      </c>
      <c r="W2" s="33" t="s">
        <v>3</v>
      </c>
      <c r="X2" s="54" t="s">
        <v>3</v>
      </c>
    </row>
    <row r="3" spans="1:24" ht="14.5" customHeight="1" x14ac:dyDescent="0.35">
      <c r="A3" s="123"/>
      <c r="B3" t="s">
        <v>1390</v>
      </c>
      <c r="C3" s="142" t="s">
        <v>1</v>
      </c>
      <c r="D3">
        <v>17.650300000000001</v>
      </c>
      <c r="E3" t="s">
        <v>3</v>
      </c>
      <c r="F3">
        <v>0.35770000000000002</v>
      </c>
      <c r="G3">
        <v>39.677700000000002</v>
      </c>
      <c r="H3" t="s">
        <v>3</v>
      </c>
      <c r="I3">
        <v>39.773000000000003</v>
      </c>
      <c r="J3" t="s">
        <v>3</v>
      </c>
      <c r="K3" t="s">
        <v>3</v>
      </c>
      <c r="L3" t="s">
        <v>3</v>
      </c>
      <c r="M3" t="s">
        <v>3</v>
      </c>
      <c r="N3" t="s">
        <v>3</v>
      </c>
      <c r="O3" t="s">
        <v>3</v>
      </c>
      <c r="P3" t="s">
        <v>3</v>
      </c>
      <c r="Q3" t="s">
        <v>3</v>
      </c>
      <c r="R3">
        <v>3.3147000000000002</v>
      </c>
      <c r="S3">
        <v>100.7734</v>
      </c>
      <c r="T3" s="77">
        <v>2.2480000000000002</v>
      </c>
      <c r="U3" s="1" t="s">
        <v>3</v>
      </c>
      <c r="V3" s="29" t="s">
        <v>3</v>
      </c>
      <c r="W3" s="29" t="s">
        <v>3</v>
      </c>
      <c r="X3" s="55" t="s">
        <v>3</v>
      </c>
    </row>
    <row r="4" spans="1:24" ht="14.5" customHeight="1" x14ac:dyDescent="0.35">
      <c r="A4" s="46"/>
      <c r="B4" t="s">
        <v>1391</v>
      </c>
      <c r="C4" s="142" t="s">
        <v>500</v>
      </c>
      <c r="D4">
        <v>58.412999999999997</v>
      </c>
      <c r="E4" t="s">
        <v>3</v>
      </c>
      <c r="F4">
        <v>0.65100000000000002</v>
      </c>
      <c r="G4">
        <v>0.69869999999999999</v>
      </c>
      <c r="H4" t="s">
        <v>3</v>
      </c>
      <c r="I4">
        <v>38.633699999999997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>
        <v>0.74370000000000003</v>
      </c>
      <c r="S4">
        <v>99.140100000000004</v>
      </c>
      <c r="T4" s="77">
        <v>1.2E-2</v>
      </c>
      <c r="U4" s="1" t="s">
        <v>3</v>
      </c>
      <c r="V4" s="29" t="s">
        <v>3</v>
      </c>
      <c r="W4" s="29" t="s">
        <v>3</v>
      </c>
      <c r="X4" s="55" t="s">
        <v>3</v>
      </c>
    </row>
    <row r="5" spans="1:24" ht="14.5" customHeight="1" x14ac:dyDescent="0.35">
      <c r="A5" s="46"/>
      <c r="B5" t="s">
        <v>895</v>
      </c>
      <c r="C5" s="142" t="s">
        <v>500</v>
      </c>
      <c r="D5" t="s">
        <v>3</v>
      </c>
      <c r="E5" t="s">
        <v>3</v>
      </c>
      <c r="F5" t="s">
        <v>3</v>
      </c>
      <c r="G5" t="s">
        <v>3</v>
      </c>
      <c r="H5" t="s">
        <v>3</v>
      </c>
      <c r="I5" t="s">
        <v>3</v>
      </c>
      <c r="J5" t="s">
        <v>3</v>
      </c>
      <c r="K5" t="s">
        <v>3</v>
      </c>
      <c r="L5" t="s">
        <v>3</v>
      </c>
      <c r="M5" t="s">
        <v>3</v>
      </c>
      <c r="N5" t="s">
        <v>3</v>
      </c>
      <c r="O5" t="s">
        <v>3</v>
      </c>
      <c r="P5" t="s">
        <v>3</v>
      </c>
      <c r="Q5" t="s">
        <v>3</v>
      </c>
      <c r="R5" t="s">
        <v>3</v>
      </c>
      <c r="S5" t="s">
        <v>3</v>
      </c>
      <c r="T5" s="77" t="s">
        <v>3</v>
      </c>
      <c r="U5" s="1" t="s">
        <v>3</v>
      </c>
      <c r="V5" s="29" t="s">
        <v>3</v>
      </c>
      <c r="W5" s="29" t="s">
        <v>3</v>
      </c>
      <c r="X5" s="55" t="s">
        <v>3</v>
      </c>
    </row>
    <row r="6" spans="1:24" ht="14.5" customHeight="1" x14ac:dyDescent="0.35">
      <c r="A6" s="46"/>
      <c r="B6" t="s">
        <v>1392</v>
      </c>
      <c r="C6" s="142" t="s">
        <v>500</v>
      </c>
      <c r="D6" t="s">
        <v>3</v>
      </c>
      <c r="E6" t="s">
        <v>3</v>
      </c>
      <c r="F6" t="s">
        <v>3</v>
      </c>
      <c r="G6" t="s">
        <v>3</v>
      </c>
      <c r="H6" t="s">
        <v>3</v>
      </c>
      <c r="I6" t="s">
        <v>3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 t="s">
        <v>3</v>
      </c>
      <c r="P6" t="s">
        <v>3</v>
      </c>
      <c r="Q6" t="s">
        <v>3</v>
      </c>
      <c r="R6" t="s">
        <v>3</v>
      </c>
      <c r="S6" t="s">
        <v>3</v>
      </c>
      <c r="T6" s="77" t="s">
        <v>3</v>
      </c>
      <c r="U6" s="1" t="s">
        <v>3</v>
      </c>
      <c r="V6" s="29" t="s">
        <v>3</v>
      </c>
      <c r="W6" s="29" t="s">
        <v>3</v>
      </c>
      <c r="X6" s="55" t="s">
        <v>3</v>
      </c>
    </row>
    <row r="7" spans="1:24" ht="14.5" customHeight="1" x14ac:dyDescent="0.35">
      <c r="A7" s="46"/>
      <c r="B7" t="s">
        <v>1393</v>
      </c>
      <c r="C7" s="142" t="s">
        <v>500</v>
      </c>
      <c r="D7" t="s">
        <v>3</v>
      </c>
      <c r="E7" t="s">
        <v>3</v>
      </c>
      <c r="F7" t="s">
        <v>3</v>
      </c>
      <c r="G7" t="s">
        <v>3</v>
      </c>
      <c r="H7" t="s">
        <v>3</v>
      </c>
      <c r="I7" t="s">
        <v>3</v>
      </c>
      <c r="J7" t="s">
        <v>3</v>
      </c>
      <c r="K7" t="s">
        <v>3</v>
      </c>
      <c r="L7" t="s">
        <v>3</v>
      </c>
      <c r="M7" t="s">
        <v>3</v>
      </c>
      <c r="N7" t="s">
        <v>3</v>
      </c>
      <c r="O7" t="s">
        <v>3</v>
      </c>
      <c r="P7" t="s">
        <v>3</v>
      </c>
      <c r="Q7" t="s">
        <v>3</v>
      </c>
      <c r="R7" t="s">
        <v>3</v>
      </c>
      <c r="S7" t="s">
        <v>3</v>
      </c>
      <c r="T7" s="77" t="s">
        <v>3</v>
      </c>
      <c r="U7" s="1" t="s">
        <v>3</v>
      </c>
      <c r="V7" s="29" t="s">
        <v>3</v>
      </c>
      <c r="W7" s="29" t="s">
        <v>3</v>
      </c>
      <c r="X7" s="55" t="s">
        <v>3</v>
      </c>
    </row>
    <row r="8" spans="1:24" ht="14.5" customHeight="1" x14ac:dyDescent="0.35">
      <c r="A8" s="46"/>
      <c r="B8" t="s">
        <v>1394</v>
      </c>
      <c r="C8" s="142" t="s">
        <v>500</v>
      </c>
      <c r="D8">
        <v>59.959000000000003</v>
      </c>
      <c r="E8" t="s">
        <v>3</v>
      </c>
      <c r="F8">
        <v>0.34200000000000003</v>
      </c>
      <c r="G8">
        <v>0.50049999999999994</v>
      </c>
      <c r="H8">
        <v>6.8000000000000005E-2</v>
      </c>
      <c r="I8">
        <v>38.566000000000003</v>
      </c>
      <c r="J8" t="s">
        <v>3</v>
      </c>
      <c r="K8" t="s">
        <v>3</v>
      </c>
      <c r="L8" t="s">
        <v>3</v>
      </c>
      <c r="M8" t="s">
        <v>3</v>
      </c>
      <c r="N8" t="s">
        <v>3</v>
      </c>
      <c r="O8" t="s">
        <v>3</v>
      </c>
      <c r="P8" t="s">
        <v>3</v>
      </c>
      <c r="Q8" t="s">
        <v>3</v>
      </c>
      <c r="R8">
        <v>0.69450000000000001</v>
      </c>
      <c r="S8">
        <v>100.13</v>
      </c>
      <c r="T8" s="77">
        <v>8.3000000000000001E-3</v>
      </c>
      <c r="U8" s="1" t="s">
        <v>3</v>
      </c>
      <c r="V8" s="29" t="s">
        <v>3</v>
      </c>
      <c r="W8" s="29" t="s">
        <v>3</v>
      </c>
      <c r="X8" s="55" t="s">
        <v>3</v>
      </c>
    </row>
    <row r="9" spans="1:24" ht="14.5" customHeight="1" x14ac:dyDescent="0.35">
      <c r="A9" s="46"/>
      <c r="B9" t="s">
        <v>1395</v>
      </c>
      <c r="C9" s="142" t="s">
        <v>500</v>
      </c>
      <c r="D9">
        <v>58.679499999999997</v>
      </c>
      <c r="E9" t="s">
        <v>3</v>
      </c>
      <c r="F9">
        <v>0.3085</v>
      </c>
      <c r="G9">
        <v>0.29899999999999999</v>
      </c>
      <c r="H9">
        <v>3.9E-2</v>
      </c>
      <c r="I9">
        <v>40.0505</v>
      </c>
      <c r="J9" t="s">
        <v>3</v>
      </c>
      <c r="K9" t="s">
        <v>3</v>
      </c>
      <c r="L9" t="s">
        <v>3</v>
      </c>
      <c r="M9" t="s">
        <v>3</v>
      </c>
      <c r="N9" t="s">
        <v>3</v>
      </c>
      <c r="O9" t="s">
        <v>3</v>
      </c>
      <c r="P9" t="s">
        <v>3</v>
      </c>
      <c r="Q9" t="s">
        <v>3</v>
      </c>
      <c r="R9">
        <v>2.214</v>
      </c>
      <c r="S9">
        <v>101.59050000000001</v>
      </c>
      <c r="T9" s="77">
        <v>5.1000000000000004E-3</v>
      </c>
      <c r="U9" s="1" t="s">
        <v>3</v>
      </c>
      <c r="V9" s="29" t="s">
        <v>3</v>
      </c>
      <c r="W9" s="29" t="s">
        <v>3</v>
      </c>
      <c r="X9" s="55" t="s">
        <v>3</v>
      </c>
    </row>
    <row r="10" spans="1:24" ht="14.5" customHeight="1" x14ac:dyDescent="0.35">
      <c r="A10" s="46"/>
      <c r="B10" t="s">
        <v>1396</v>
      </c>
      <c r="C10" s="142" t="s">
        <v>500</v>
      </c>
      <c r="D10">
        <v>59.173499999999997</v>
      </c>
      <c r="E10" t="s">
        <v>3</v>
      </c>
      <c r="F10">
        <v>0.46300000000000002</v>
      </c>
      <c r="G10">
        <v>1.4155</v>
      </c>
      <c r="H10">
        <v>8.8499999999999995E-2</v>
      </c>
      <c r="I10">
        <v>37.826999999999998</v>
      </c>
      <c r="J10" t="s">
        <v>3</v>
      </c>
      <c r="K10" t="s">
        <v>3</v>
      </c>
      <c r="L10" t="s">
        <v>3</v>
      </c>
      <c r="M10" t="s">
        <v>3</v>
      </c>
      <c r="N10" t="s">
        <v>3</v>
      </c>
      <c r="O10" t="s">
        <v>3</v>
      </c>
      <c r="P10" t="s">
        <v>3</v>
      </c>
      <c r="Q10" t="s">
        <v>3</v>
      </c>
      <c r="R10">
        <v>0.71299999999999997</v>
      </c>
      <c r="S10">
        <v>99.680499999999995</v>
      </c>
      <c r="T10" s="77">
        <v>2.3900000000000001E-2</v>
      </c>
      <c r="U10" s="1" t="s">
        <v>3</v>
      </c>
      <c r="V10" s="29" t="s">
        <v>3</v>
      </c>
      <c r="W10" s="29" t="s">
        <v>3</v>
      </c>
      <c r="X10" s="55" t="s">
        <v>3</v>
      </c>
    </row>
    <row r="11" spans="1:24" ht="14.5" customHeight="1" x14ac:dyDescent="0.35">
      <c r="A11" s="46"/>
      <c r="B11" t="s">
        <v>1397</v>
      </c>
      <c r="C11" s="142" t="s">
        <v>1727</v>
      </c>
      <c r="D11">
        <v>47.698</v>
      </c>
      <c r="E11" t="s">
        <v>3</v>
      </c>
      <c r="F11">
        <v>0</v>
      </c>
      <c r="G11">
        <v>5.0999999999999997E-2</v>
      </c>
      <c r="H11">
        <v>0</v>
      </c>
      <c r="I11">
        <v>52.530999999999999</v>
      </c>
      <c r="J11" t="s">
        <v>3</v>
      </c>
      <c r="K11" t="s">
        <v>3</v>
      </c>
      <c r="L11" t="s">
        <v>3</v>
      </c>
      <c r="M11" t="s">
        <v>3</v>
      </c>
      <c r="N11" t="s">
        <v>3</v>
      </c>
      <c r="O11" t="s">
        <v>3</v>
      </c>
      <c r="P11" t="s">
        <v>3</v>
      </c>
      <c r="Q11" t="s">
        <v>3</v>
      </c>
      <c r="R11">
        <v>0.83199999999999996</v>
      </c>
      <c r="S11">
        <v>101.11199999999999</v>
      </c>
      <c r="T11" s="77">
        <v>1.1000000000000001E-3</v>
      </c>
      <c r="U11" s="1" t="s">
        <v>3</v>
      </c>
      <c r="V11" s="29" t="s">
        <v>3</v>
      </c>
      <c r="W11" s="29" t="s">
        <v>3</v>
      </c>
      <c r="X11" s="55" t="s">
        <v>3</v>
      </c>
    </row>
    <row r="12" spans="1:24" ht="14.5" customHeight="1" x14ac:dyDescent="0.35">
      <c r="A12" s="46"/>
      <c r="B12" t="s">
        <v>1398</v>
      </c>
      <c r="C12" s="142" t="s">
        <v>500</v>
      </c>
      <c r="D12">
        <v>58.963500000000003</v>
      </c>
      <c r="E12" t="s">
        <v>3</v>
      </c>
      <c r="F12">
        <v>0.42</v>
      </c>
      <c r="G12">
        <v>0.97750000000000004</v>
      </c>
      <c r="H12">
        <v>9.8500000000000004E-2</v>
      </c>
      <c r="I12">
        <v>38.577500000000001</v>
      </c>
      <c r="J12" t="s">
        <v>3</v>
      </c>
      <c r="K12" t="s">
        <v>3</v>
      </c>
      <c r="L12" t="s">
        <v>3</v>
      </c>
      <c r="M12" t="s">
        <v>3</v>
      </c>
      <c r="N12" t="s">
        <v>3</v>
      </c>
      <c r="O12" t="s">
        <v>3</v>
      </c>
      <c r="P12" t="s">
        <v>3</v>
      </c>
      <c r="Q12" t="s">
        <v>3</v>
      </c>
      <c r="R12">
        <v>0.28699999999999998</v>
      </c>
      <c r="S12">
        <v>99.323999999999998</v>
      </c>
      <c r="T12" s="77">
        <v>1.66E-2</v>
      </c>
      <c r="U12" s="1" t="s">
        <v>3</v>
      </c>
      <c r="V12" s="29" t="s">
        <v>3</v>
      </c>
      <c r="W12" s="29" t="s">
        <v>3</v>
      </c>
      <c r="X12" s="55" t="s">
        <v>3</v>
      </c>
    </row>
    <row r="13" spans="1:24" ht="14.5" customHeight="1" x14ac:dyDescent="0.35">
      <c r="A13" s="46"/>
      <c r="B13" t="s">
        <v>1399</v>
      </c>
      <c r="C13" s="142" t="s">
        <v>500</v>
      </c>
      <c r="D13">
        <v>59.295999999999999</v>
      </c>
      <c r="E13" t="s">
        <v>3</v>
      </c>
      <c r="F13">
        <v>0.60899999999999999</v>
      </c>
      <c r="G13">
        <v>0.45</v>
      </c>
      <c r="H13">
        <v>9.1499999999999998E-2</v>
      </c>
      <c r="I13">
        <v>39.396500000000003</v>
      </c>
      <c r="J13" t="s">
        <v>3</v>
      </c>
      <c r="K13" t="s">
        <v>3</v>
      </c>
      <c r="L13" t="s">
        <v>3</v>
      </c>
      <c r="M13" t="s">
        <v>3</v>
      </c>
      <c r="N13" t="s">
        <v>3</v>
      </c>
      <c r="O13" t="s">
        <v>3</v>
      </c>
      <c r="P13" t="s">
        <v>3</v>
      </c>
      <c r="Q13" t="s">
        <v>3</v>
      </c>
      <c r="R13">
        <v>0.89149999999999996</v>
      </c>
      <c r="S13">
        <v>100.7345</v>
      </c>
      <c r="T13" s="77">
        <v>7.6E-3</v>
      </c>
      <c r="U13" s="1" t="s">
        <v>3</v>
      </c>
      <c r="V13" s="29" t="s">
        <v>3</v>
      </c>
      <c r="W13" s="29" t="s">
        <v>3</v>
      </c>
      <c r="X13" s="55" t="s">
        <v>3</v>
      </c>
    </row>
    <row r="14" spans="1:24" ht="14.5" customHeight="1" x14ac:dyDescent="0.35">
      <c r="A14" s="46"/>
      <c r="B14" t="s">
        <v>1400</v>
      </c>
      <c r="C14" s="142" t="s">
        <v>500</v>
      </c>
      <c r="D14">
        <v>58.814</v>
      </c>
      <c r="E14" t="s">
        <v>3</v>
      </c>
      <c r="F14">
        <v>0.33300000000000002</v>
      </c>
      <c r="G14">
        <v>0.54400000000000004</v>
      </c>
      <c r="H14">
        <v>3.2000000000000001E-2</v>
      </c>
      <c r="I14">
        <v>38.829000000000001</v>
      </c>
      <c r="J14" t="s">
        <v>3</v>
      </c>
      <c r="K14" t="s">
        <v>3</v>
      </c>
      <c r="L14" t="s">
        <v>3</v>
      </c>
      <c r="M14" t="s">
        <v>3</v>
      </c>
      <c r="N14" t="s">
        <v>3</v>
      </c>
      <c r="O14" t="s">
        <v>3</v>
      </c>
      <c r="P14" t="s">
        <v>3</v>
      </c>
      <c r="Q14" t="s">
        <v>3</v>
      </c>
      <c r="R14">
        <v>0.495</v>
      </c>
      <c r="S14">
        <v>99.046999999999997</v>
      </c>
      <c r="T14" s="77">
        <v>9.1999999999999998E-3</v>
      </c>
      <c r="U14" s="1" t="s">
        <v>3</v>
      </c>
      <c r="V14" s="29" t="s">
        <v>3</v>
      </c>
      <c r="W14" s="29" t="s">
        <v>3</v>
      </c>
      <c r="X14" s="55" t="s">
        <v>3</v>
      </c>
    </row>
    <row r="15" spans="1:24" ht="14.5" customHeight="1" x14ac:dyDescent="0.35">
      <c r="A15" s="46"/>
      <c r="B15" t="s">
        <v>1401</v>
      </c>
      <c r="C15" s="142" t="s">
        <v>500</v>
      </c>
      <c r="D15">
        <v>51.82</v>
      </c>
      <c r="E15" t="s">
        <v>3</v>
      </c>
      <c r="F15">
        <v>2.3969999999999998</v>
      </c>
      <c r="G15">
        <v>6.8109999999999999</v>
      </c>
      <c r="H15">
        <v>0.24099999999999999</v>
      </c>
      <c r="I15">
        <v>37.819000000000003</v>
      </c>
      <c r="J15" t="s">
        <v>3</v>
      </c>
      <c r="K15" t="s">
        <v>3</v>
      </c>
      <c r="L15" t="s">
        <v>3</v>
      </c>
      <c r="M15" t="s">
        <v>3</v>
      </c>
      <c r="N15" t="s">
        <v>3</v>
      </c>
      <c r="O15" t="s">
        <v>3</v>
      </c>
      <c r="P15" t="s">
        <v>3</v>
      </c>
      <c r="Q15" t="s">
        <v>3</v>
      </c>
      <c r="R15">
        <v>0.98299999999999998</v>
      </c>
      <c r="S15">
        <v>100.071</v>
      </c>
      <c r="T15" s="77">
        <v>0.13139999999999999</v>
      </c>
      <c r="U15" s="1" t="s">
        <v>3</v>
      </c>
      <c r="V15" s="29" t="s">
        <v>3</v>
      </c>
      <c r="W15" s="29" t="s">
        <v>3</v>
      </c>
      <c r="X15" s="55" t="s">
        <v>3</v>
      </c>
    </row>
    <row r="16" spans="1:24" ht="14.5" customHeight="1" x14ac:dyDescent="0.35">
      <c r="A16" s="46"/>
      <c r="B16" t="s">
        <v>1402</v>
      </c>
      <c r="C16" s="142" t="s">
        <v>1</v>
      </c>
      <c r="D16">
        <v>43.032499999999999</v>
      </c>
      <c r="E16" t="s">
        <v>3</v>
      </c>
      <c r="F16">
        <v>0.57850000000000001</v>
      </c>
      <c r="G16">
        <v>19.370999999999999</v>
      </c>
      <c r="H16">
        <v>0.36649999999999999</v>
      </c>
      <c r="I16">
        <v>36.401000000000003</v>
      </c>
      <c r="J16" t="s">
        <v>3</v>
      </c>
      <c r="K16" t="s">
        <v>3</v>
      </c>
      <c r="L16" t="s">
        <v>3</v>
      </c>
      <c r="M16" t="s">
        <v>3</v>
      </c>
      <c r="N16" t="s">
        <v>3</v>
      </c>
      <c r="O16" t="s">
        <v>3</v>
      </c>
      <c r="P16" t="s">
        <v>3</v>
      </c>
      <c r="Q16" t="s">
        <v>3</v>
      </c>
      <c r="R16">
        <v>0.42549999999999999</v>
      </c>
      <c r="S16">
        <v>100.175</v>
      </c>
      <c r="T16" s="77">
        <v>0.4501</v>
      </c>
      <c r="U16" s="1" t="s">
        <v>3</v>
      </c>
      <c r="V16" s="29" t="s">
        <v>3</v>
      </c>
      <c r="W16" s="29" t="s">
        <v>3</v>
      </c>
      <c r="X16" s="55" t="s">
        <v>3</v>
      </c>
    </row>
    <row r="17" spans="1:24" ht="14.5" customHeight="1" x14ac:dyDescent="0.35">
      <c r="A17" s="46"/>
      <c r="B17" t="s">
        <v>1403</v>
      </c>
      <c r="C17" s="142" t="s">
        <v>500</v>
      </c>
      <c r="D17" t="s">
        <v>3</v>
      </c>
      <c r="E17" t="s">
        <v>3</v>
      </c>
      <c r="F17" t="s">
        <v>3</v>
      </c>
      <c r="G17" t="s">
        <v>3</v>
      </c>
      <c r="H17" t="s">
        <v>3</v>
      </c>
      <c r="I17" t="s">
        <v>3</v>
      </c>
      <c r="J17" t="s">
        <v>3</v>
      </c>
      <c r="K17" t="s">
        <v>3</v>
      </c>
      <c r="L17" t="s">
        <v>3</v>
      </c>
      <c r="M17" t="s">
        <v>3</v>
      </c>
      <c r="N17" t="s">
        <v>3</v>
      </c>
      <c r="O17" t="s">
        <v>3</v>
      </c>
      <c r="P17" t="s">
        <v>3</v>
      </c>
      <c r="Q17" t="s">
        <v>3</v>
      </c>
      <c r="R17" t="s">
        <v>3</v>
      </c>
      <c r="S17" t="s">
        <v>3</v>
      </c>
      <c r="T17" s="77" t="s">
        <v>3</v>
      </c>
      <c r="U17" s="1" t="s">
        <v>3</v>
      </c>
      <c r="V17" s="29" t="s">
        <v>3</v>
      </c>
      <c r="W17" s="29" t="s">
        <v>3</v>
      </c>
      <c r="X17" s="55" t="s">
        <v>3</v>
      </c>
    </row>
    <row r="18" spans="1:24" ht="14.5" customHeight="1" x14ac:dyDescent="0.35">
      <c r="A18" s="46"/>
      <c r="B18" t="s">
        <v>1404</v>
      </c>
      <c r="C18" s="142" t="s">
        <v>500</v>
      </c>
      <c r="D18">
        <v>59.698</v>
      </c>
      <c r="E18" t="s">
        <v>3</v>
      </c>
      <c r="F18">
        <v>0.378</v>
      </c>
      <c r="G18">
        <v>0.22500000000000001</v>
      </c>
      <c r="H18">
        <v>3.6999999999999998E-2</v>
      </c>
      <c r="I18">
        <v>38.267000000000003</v>
      </c>
      <c r="J18" t="s">
        <v>3</v>
      </c>
      <c r="K18" t="s">
        <v>3</v>
      </c>
      <c r="L18" t="s">
        <v>3</v>
      </c>
      <c r="M18" t="s">
        <v>3</v>
      </c>
      <c r="N18" t="s">
        <v>3</v>
      </c>
      <c r="O18" t="s">
        <v>3</v>
      </c>
      <c r="P18" t="s">
        <v>3</v>
      </c>
      <c r="Q18" t="s">
        <v>3</v>
      </c>
      <c r="R18">
        <v>0.92400000000000004</v>
      </c>
      <c r="S18">
        <v>99.528999999999996</v>
      </c>
      <c r="T18" s="77">
        <v>3.8E-3</v>
      </c>
      <c r="U18" s="1" t="s">
        <v>3</v>
      </c>
      <c r="V18" s="29" t="s">
        <v>3</v>
      </c>
      <c r="W18" s="29" t="s">
        <v>3</v>
      </c>
      <c r="X18" s="55" t="s">
        <v>3</v>
      </c>
    </row>
    <row r="19" spans="1:24" ht="14.5" customHeight="1" x14ac:dyDescent="0.35">
      <c r="A19" s="46"/>
      <c r="B19" t="s">
        <v>1405</v>
      </c>
      <c r="C19" s="142" t="s">
        <v>500</v>
      </c>
      <c r="D19">
        <v>59.164000000000001</v>
      </c>
      <c r="E19" t="s">
        <v>3</v>
      </c>
      <c r="F19">
        <v>0.46329999999999999</v>
      </c>
      <c r="G19">
        <v>1.0960000000000001</v>
      </c>
      <c r="H19">
        <v>7.4300000000000005E-2</v>
      </c>
      <c r="I19">
        <v>38.720300000000002</v>
      </c>
      <c r="J19" t="s">
        <v>3</v>
      </c>
      <c r="K19" t="s">
        <v>3</v>
      </c>
      <c r="L19" t="s">
        <v>3</v>
      </c>
      <c r="M19" t="s">
        <v>3</v>
      </c>
      <c r="N19" t="s">
        <v>3</v>
      </c>
      <c r="O19" t="s">
        <v>3</v>
      </c>
      <c r="P19" t="s">
        <v>3</v>
      </c>
      <c r="Q19" t="s">
        <v>3</v>
      </c>
      <c r="R19">
        <v>0.97270000000000001</v>
      </c>
      <c r="S19">
        <v>100.4906</v>
      </c>
      <c r="T19" s="77">
        <v>1.8499999999999999E-2</v>
      </c>
      <c r="U19" s="1" t="s">
        <v>3</v>
      </c>
      <c r="V19" s="29" t="s">
        <v>3</v>
      </c>
      <c r="W19" s="29" t="s">
        <v>3</v>
      </c>
      <c r="X19" s="55" t="s">
        <v>3</v>
      </c>
    </row>
    <row r="20" spans="1:24" ht="14.5" customHeight="1" x14ac:dyDescent="0.35">
      <c r="A20" s="46"/>
      <c r="B20" t="s">
        <v>1406</v>
      </c>
      <c r="C20" s="142" t="s">
        <v>500</v>
      </c>
      <c r="D20">
        <v>59.468000000000004</v>
      </c>
      <c r="E20" t="s">
        <v>3</v>
      </c>
      <c r="F20">
        <v>0.29199999999999998</v>
      </c>
      <c r="G20">
        <v>0.69499999999999995</v>
      </c>
      <c r="H20">
        <v>0.05</v>
      </c>
      <c r="I20">
        <v>39.081000000000003</v>
      </c>
      <c r="J20" t="s">
        <v>3</v>
      </c>
      <c r="K20" t="s">
        <v>3</v>
      </c>
      <c r="L20" t="s">
        <v>3</v>
      </c>
      <c r="M20" t="s">
        <v>3</v>
      </c>
      <c r="N20" t="s">
        <v>3</v>
      </c>
      <c r="O20" t="s">
        <v>3</v>
      </c>
      <c r="P20" t="s">
        <v>3</v>
      </c>
      <c r="Q20" t="s">
        <v>3</v>
      </c>
      <c r="R20">
        <v>0.76200000000000001</v>
      </c>
      <c r="S20">
        <v>100.348</v>
      </c>
      <c r="T20" s="77">
        <v>1.17E-2</v>
      </c>
      <c r="U20" s="1" t="s">
        <v>3</v>
      </c>
      <c r="V20" s="29" t="s">
        <v>3</v>
      </c>
      <c r="W20" s="29" t="s">
        <v>3</v>
      </c>
      <c r="X20" s="55" t="s">
        <v>3</v>
      </c>
    </row>
    <row r="21" spans="1:24" ht="14.5" customHeight="1" x14ac:dyDescent="0.35">
      <c r="A21" s="46"/>
      <c r="B21" t="s">
        <v>1407</v>
      </c>
      <c r="C21" s="142" t="s">
        <v>500</v>
      </c>
      <c r="D21">
        <v>54.638500000000001</v>
      </c>
      <c r="E21" t="s">
        <v>3</v>
      </c>
      <c r="F21">
        <v>1.5680000000000001</v>
      </c>
      <c r="G21">
        <v>4.5880000000000001</v>
      </c>
      <c r="H21">
        <v>0.20549999999999999</v>
      </c>
      <c r="I21">
        <v>38.307499999999997</v>
      </c>
      <c r="J21" t="s">
        <v>3</v>
      </c>
      <c r="K21" t="s">
        <v>3</v>
      </c>
      <c r="L21" t="s">
        <v>3</v>
      </c>
      <c r="M21" t="s">
        <v>3</v>
      </c>
      <c r="N21" t="s">
        <v>3</v>
      </c>
      <c r="O21" t="s">
        <v>3</v>
      </c>
      <c r="P21" t="s">
        <v>3</v>
      </c>
      <c r="Q21" t="s">
        <v>3</v>
      </c>
      <c r="R21">
        <v>1.083</v>
      </c>
      <c r="S21">
        <v>100.3905</v>
      </c>
      <c r="T21" s="77">
        <v>8.4000000000000005E-2</v>
      </c>
      <c r="U21" s="1" t="s">
        <v>3</v>
      </c>
      <c r="V21" s="29" t="s">
        <v>3</v>
      </c>
      <c r="W21" s="29" t="s">
        <v>3</v>
      </c>
      <c r="X21" s="55" t="s">
        <v>3</v>
      </c>
    </row>
    <row r="22" spans="1:24" ht="14.5" customHeight="1" x14ac:dyDescent="0.35">
      <c r="A22" s="46"/>
      <c r="B22" t="s">
        <v>1408</v>
      </c>
      <c r="C22" s="142" t="s">
        <v>1</v>
      </c>
      <c r="D22">
        <v>9.1675000000000004</v>
      </c>
      <c r="E22" t="s">
        <v>3</v>
      </c>
      <c r="F22">
        <v>0.31950000000000001</v>
      </c>
      <c r="G22">
        <v>43.920999999999999</v>
      </c>
      <c r="H22">
        <v>8.5470000000000006</v>
      </c>
      <c r="I22">
        <v>35.8825</v>
      </c>
      <c r="J22" t="s">
        <v>3</v>
      </c>
      <c r="K22" t="s">
        <v>3</v>
      </c>
      <c r="L22" t="s">
        <v>3</v>
      </c>
      <c r="M22" t="s">
        <v>3</v>
      </c>
      <c r="N22" t="s">
        <v>3</v>
      </c>
      <c r="O22" t="s">
        <v>3</v>
      </c>
      <c r="P22" t="s">
        <v>3</v>
      </c>
      <c r="Q22" t="s">
        <v>3</v>
      </c>
      <c r="R22">
        <v>1.9275</v>
      </c>
      <c r="S22">
        <v>99.765000000000001</v>
      </c>
      <c r="T22" s="77">
        <v>4.7908999999999997</v>
      </c>
      <c r="U22" s="1" t="s">
        <v>3</v>
      </c>
      <c r="V22" s="29" t="s">
        <v>3</v>
      </c>
      <c r="W22" s="29" t="s">
        <v>3</v>
      </c>
      <c r="X22" s="55" t="s">
        <v>3</v>
      </c>
    </row>
    <row r="23" spans="1:24" ht="14.5" customHeight="1" x14ac:dyDescent="0.35">
      <c r="A23" s="46"/>
      <c r="B23" t="s">
        <v>1409</v>
      </c>
      <c r="C23" s="142" t="s">
        <v>1</v>
      </c>
      <c r="D23">
        <v>7.1311999999999998</v>
      </c>
      <c r="E23" t="s">
        <v>3</v>
      </c>
      <c r="F23">
        <v>0.90400000000000003</v>
      </c>
      <c r="G23">
        <v>41.3474</v>
      </c>
      <c r="H23">
        <v>14.6944</v>
      </c>
      <c r="I23">
        <v>31.254799999999999</v>
      </c>
      <c r="J23" t="s">
        <v>3</v>
      </c>
      <c r="K23" t="s">
        <v>3</v>
      </c>
      <c r="L23" t="s">
        <v>3</v>
      </c>
      <c r="M23" t="s">
        <v>3</v>
      </c>
      <c r="N23" t="s">
        <v>3</v>
      </c>
      <c r="O23" t="s">
        <v>3</v>
      </c>
      <c r="P23" t="s">
        <v>3</v>
      </c>
      <c r="Q23" t="s">
        <v>3</v>
      </c>
      <c r="R23">
        <v>2.4626000000000001</v>
      </c>
      <c r="S23">
        <v>97.794399999999996</v>
      </c>
      <c r="T23" s="77">
        <v>5.7980999999999998</v>
      </c>
      <c r="U23" s="1" t="s">
        <v>3</v>
      </c>
      <c r="V23" s="29" t="s">
        <v>3</v>
      </c>
      <c r="W23" s="29" t="s">
        <v>3</v>
      </c>
      <c r="X23" s="55" t="s">
        <v>3</v>
      </c>
    </row>
    <row r="24" spans="1:24" ht="14.5" customHeight="1" x14ac:dyDescent="0.35">
      <c r="A24" s="46"/>
      <c r="B24" t="s">
        <v>1410</v>
      </c>
      <c r="C24" s="142" t="s">
        <v>1</v>
      </c>
      <c r="D24">
        <v>3.835</v>
      </c>
      <c r="E24" t="s">
        <v>3</v>
      </c>
      <c r="F24">
        <v>0.89700000000000002</v>
      </c>
      <c r="G24">
        <v>48.173000000000002</v>
      </c>
      <c r="H24">
        <v>13.226000000000001</v>
      </c>
      <c r="I24">
        <v>32.493000000000002</v>
      </c>
      <c r="J24" t="s">
        <v>3</v>
      </c>
      <c r="K24" t="s">
        <v>3</v>
      </c>
      <c r="L24" t="s">
        <v>3</v>
      </c>
      <c r="M24" t="s">
        <v>3</v>
      </c>
      <c r="N24" t="s">
        <v>3</v>
      </c>
      <c r="O24" t="s">
        <v>3</v>
      </c>
      <c r="P24" t="s">
        <v>3</v>
      </c>
      <c r="Q24" t="s">
        <v>3</v>
      </c>
      <c r="R24">
        <v>0.67</v>
      </c>
      <c r="S24">
        <v>99.293999999999997</v>
      </c>
      <c r="T24" s="77">
        <v>12.561400000000001</v>
      </c>
      <c r="U24" s="1" t="s">
        <v>3</v>
      </c>
      <c r="V24" s="29" t="s">
        <v>3</v>
      </c>
      <c r="W24" s="29" t="s">
        <v>3</v>
      </c>
      <c r="X24" s="55" t="s">
        <v>3</v>
      </c>
    </row>
    <row r="25" spans="1:24" ht="14.5" customHeight="1" x14ac:dyDescent="0.35">
      <c r="A25" s="46"/>
      <c r="B25" t="s">
        <v>1411</v>
      </c>
      <c r="C25" s="142" t="s">
        <v>1</v>
      </c>
      <c r="D25">
        <v>50.804000000000002</v>
      </c>
      <c r="E25" t="s">
        <v>3</v>
      </c>
      <c r="F25">
        <v>0.54300000000000004</v>
      </c>
      <c r="G25">
        <v>8.6724999999999994</v>
      </c>
      <c r="H25">
        <v>0.4385</v>
      </c>
      <c r="I25">
        <v>38.894500000000001</v>
      </c>
      <c r="J25" t="s">
        <v>3</v>
      </c>
      <c r="K25" t="s">
        <v>3</v>
      </c>
      <c r="L25" t="s">
        <v>3</v>
      </c>
      <c r="M25" t="s">
        <v>3</v>
      </c>
      <c r="N25" t="s">
        <v>3</v>
      </c>
      <c r="O25" t="s">
        <v>3</v>
      </c>
      <c r="P25" t="s">
        <v>3</v>
      </c>
      <c r="Q25" t="s">
        <v>3</v>
      </c>
      <c r="R25">
        <v>0.38600000000000001</v>
      </c>
      <c r="S25">
        <v>99.738500000000002</v>
      </c>
      <c r="T25" s="77">
        <v>0.17069999999999999</v>
      </c>
      <c r="U25" s="1" t="s">
        <v>3</v>
      </c>
      <c r="V25" s="29" t="s">
        <v>3</v>
      </c>
      <c r="W25" s="29" t="s">
        <v>3</v>
      </c>
      <c r="X25" s="55" t="s">
        <v>3</v>
      </c>
    </row>
    <row r="26" spans="1:24" ht="14.5" customHeight="1" x14ac:dyDescent="0.35">
      <c r="A26" s="46"/>
      <c r="B26" t="s">
        <v>1412</v>
      </c>
      <c r="C26" s="142" t="s">
        <v>500</v>
      </c>
      <c r="D26">
        <v>55.777999999999999</v>
      </c>
      <c r="E26" t="s">
        <v>3</v>
      </c>
      <c r="F26">
        <v>1.9590000000000001</v>
      </c>
      <c r="G26">
        <v>1.569</v>
      </c>
      <c r="H26">
        <v>0.20899999999999999</v>
      </c>
      <c r="I26">
        <v>38.954000000000001</v>
      </c>
      <c r="J26" t="s">
        <v>3</v>
      </c>
      <c r="K26" t="s">
        <v>3</v>
      </c>
      <c r="L26" t="s">
        <v>3</v>
      </c>
      <c r="M26" t="s">
        <v>3</v>
      </c>
      <c r="N26" t="s">
        <v>3</v>
      </c>
      <c r="O26" t="s">
        <v>3</v>
      </c>
      <c r="P26" t="s">
        <v>3</v>
      </c>
      <c r="Q26" t="s">
        <v>3</v>
      </c>
      <c r="R26">
        <v>1.556</v>
      </c>
      <c r="S26">
        <v>100.02500000000001</v>
      </c>
      <c r="T26" s="77">
        <v>2.81E-2</v>
      </c>
      <c r="U26" s="1" t="s">
        <v>3</v>
      </c>
      <c r="V26" s="29" t="s">
        <v>3</v>
      </c>
      <c r="W26" s="29" t="s">
        <v>3</v>
      </c>
      <c r="X26" s="55" t="s">
        <v>3</v>
      </c>
    </row>
    <row r="27" spans="1:24" ht="14.5" customHeight="1" x14ac:dyDescent="0.35">
      <c r="A27" s="46"/>
      <c r="B27" t="s">
        <v>1413</v>
      </c>
      <c r="C27" s="142" t="s">
        <v>500</v>
      </c>
      <c r="D27">
        <v>56.6569</v>
      </c>
      <c r="E27" t="s">
        <v>3</v>
      </c>
      <c r="F27">
        <v>1.0757000000000001</v>
      </c>
      <c r="G27">
        <v>1.5949</v>
      </c>
      <c r="H27">
        <v>0.23769999999999999</v>
      </c>
      <c r="I27">
        <v>38.725000000000001</v>
      </c>
      <c r="J27" t="s">
        <v>3</v>
      </c>
      <c r="K27" t="s">
        <v>3</v>
      </c>
      <c r="L27" t="s">
        <v>3</v>
      </c>
      <c r="M27" t="s">
        <v>3</v>
      </c>
      <c r="N27" t="s">
        <v>3</v>
      </c>
      <c r="O27" t="s">
        <v>3</v>
      </c>
      <c r="P27" t="s">
        <v>3</v>
      </c>
      <c r="Q27" t="s">
        <v>3</v>
      </c>
      <c r="R27">
        <v>0.75429999999999997</v>
      </c>
      <c r="S27">
        <v>99.044499999999999</v>
      </c>
      <c r="T27" s="77">
        <v>2.8199999999999999E-2</v>
      </c>
      <c r="U27" s="1" t="s">
        <v>3</v>
      </c>
      <c r="V27" s="29" t="s">
        <v>3</v>
      </c>
      <c r="W27" s="29" t="s">
        <v>3</v>
      </c>
      <c r="X27" s="55" t="s">
        <v>3</v>
      </c>
    </row>
    <row r="28" spans="1:24" ht="14.5" customHeight="1" x14ac:dyDescent="0.35">
      <c r="A28" s="46"/>
      <c r="B28" t="s">
        <v>1414</v>
      </c>
      <c r="C28" s="142" t="s">
        <v>500</v>
      </c>
      <c r="D28">
        <v>53.212000000000003</v>
      </c>
      <c r="E28" t="s">
        <v>3</v>
      </c>
      <c r="F28">
        <v>1.0369999999999999</v>
      </c>
      <c r="G28">
        <v>6.6779999999999999</v>
      </c>
      <c r="H28">
        <v>0.28249999999999997</v>
      </c>
      <c r="I28">
        <v>38.207000000000001</v>
      </c>
      <c r="J28" t="s">
        <v>3</v>
      </c>
      <c r="K28" t="s">
        <v>3</v>
      </c>
      <c r="L28" t="s">
        <v>3</v>
      </c>
      <c r="M28" t="s">
        <v>3</v>
      </c>
      <c r="N28" t="s">
        <v>3</v>
      </c>
      <c r="O28" t="s">
        <v>3</v>
      </c>
      <c r="P28" t="s">
        <v>3</v>
      </c>
      <c r="Q28" t="s">
        <v>3</v>
      </c>
      <c r="R28">
        <v>0.42249999999999999</v>
      </c>
      <c r="S28">
        <v>99.838999999999999</v>
      </c>
      <c r="T28" s="77">
        <v>0.1255</v>
      </c>
      <c r="U28" s="1" t="s">
        <v>3</v>
      </c>
      <c r="V28" s="29" t="s">
        <v>3</v>
      </c>
      <c r="W28" s="29" t="s">
        <v>3</v>
      </c>
      <c r="X28" s="55" t="s">
        <v>3</v>
      </c>
    </row>
    <row r="29" spans="1:24" ht="14.5" customHeight="1" x14ac:dyDescent="0.35">
      <c r="A29" s="46"/>
      <c r="B29" t="s">
        <v>1415</v>
      </c>
      <c r="C29" s="142" t="s">
        <v>500</v>
      </c>
      <c r="D29">
        <v>58.4283</v>
      </c>
      <c r="E29" t="s">
        <v>3</v>
      </c>
      <c r="F29">
        <v>0.24</v>
      </c>
      <c r="G29">
        <v>0.23799999999999999</v>
      </c>
      <c r="H29">
        <v>3.5000000000000003E-2</v>
      </c>
      <c r="I29">
        <v>39.9467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>
        <v>0.53869999999999996</v>
      </c>
      <c r="S29">
        <v>99.426699999999997</v>
      </c>
      <c r="T29" s="77">
        <v>4.1000000000000003E-3</v>
      </c>
      <c r="U29" s="1" t="s">
        <v>3</v>
      </c>
      <c r="V29" s="29" t="s">
        <v>3</v>
      </c>
      <c r="W29" s="29" t="s">
        <v>3</v>
      </c>
      <c r="X29" s="55" t="s">
        <v>3</v>
      </c>
    </row>
    <row r="30" spans="1:24" ht="14.5" customHeight="1" x14ac:dyDescent="0.35">
      <c r="A30" s="46"/>
      <c r="B30" t="s">
        <v>1416</v>
      </c>
      <c r="C30" s="142" t="s">
        <v>500</v>
      </c>
      <c r="D30">
        <v>58.436500000000002</v>
      </c>
      <c r="E30" t="s">
        <v>3</v>
      </c>
      <c r="F30">
        <v>0.45850000000000002</v>
      </c>
      <c r="G30">
        <v>0.46550000000000002</v>
      </c>
      <c r="H30">
        <v>5.2999999999999999E-2</v>
      </c>
      <c r="I30">
        <v>39.8245</v>
      </c>
      <c r="J30" t="s">
        <v>3</v>
      </c>
      <c r="K30" t="s">
        <v>3</v>
      </c>
      <c r="L30" t="s">
        <v>3</v>
      </c>
      <c r="M30" t="s">
        <v>3</v>
      </c>
      <c r="N30" t="s">
        <v>3</v>
      </c>
      <c r="O30" t="s">
        <v>3</v>
      </c>
      <c r="P30" t="s">
        <v>3</v>
      </c>
      <c r="Q30" t="s">
        <v>3</v>
      </c>
      <c r="R30">
        <v>0.54249999999999998</v>
      </c>
      <c r="S30">
        <v>99.780500000000004</v>
      </c>
      <c r="T30" s="77">
        <v>8.0000000000000002E-3</v>
      </c>
      <c r="U30" s="1" t="s">
        <v>3</v>
      </c>
      <c r="V30" s="29" t="s">
        <v>3</v>
      </c>
      <c r="W30" s="29" t="s">
        <v>3</v>
      </c>
      <c r="X30" s="55" t="s">
        <v>3</v>
      </c>
    </row>
    <row r="31" spans="1:24" ht="14.5" customHeight="1" x14ac:dyDescent="0.35">
      <c r="A31" s="46"/>
      <c r="B31" t="s">
        <v>1417</v>
      </c>
      <c r="C31" s="142" t="s">
        <v>500</v>
      </c>
      <c r="D31">
        <v>59.041499999999999</v>
      </c>
      <c r="E31" t="s">
        <v>3</v>
      </c>
      <c r="F31">
        <v>0.40150000000000002</v>
      </c>
      <c r="G31">
        <v>1.2350000000000001</v>
      </c>
      <c r="H31">
        <v>0.13100000000000001</v>
      </c>
      <c r="I31">
        <v>38.509</v>
      </c>
      <c r="J31" t="s">
        <v>3</v>
      </c>
      <c r="K31" t="s">
        <v>3</v>
      </c>
      <c r="L31" t="s">
        <v>3</v>
      </c>
      <c r="M31" t="s">
        <v>3</v>
      </c>
      <c r="N31" t="s">
        <v>3</v>
      </c>
      <c r="O31" t="s">
        <v>3</v>
      </c>
      <c r="P31" t="s">
        <v>3</v>
      </c>
      <c r="Q31" t="s">
        <v>3</v>
      </c>
      <c r="R31">
        <v>0.46350000000000002</v>
      </c>
      <c r="S31">
        <v>99.781499999999994</v>
      </c>
      <c r="T31" s="77">
        <v>2.0899999999999998E-2</v>
      </c>
      <c r="U31" s="1" t="s">
        <v>3</v>
      </c>
      <c r="V31" s="29" t="s">
        <v>3</v>
      </c>
      <c r="W31" s="29" t="s">
        <v>3</v>
      </c>
      <c r="X31" s="55" t="s">
        <v>3</v>
      </c>
    </row>
    <row r="32" spans="1:24" ht="14.5" customHeight="1" x14ac:dyDescent="0.35">
      <c r="A32" s="46"/>
      <c r="B32" t="s">
        <v>1418</v>
      </c>
      <c r="C32" s="142" t="s">
        <v>500</v>
      </c>
      <c r="D32">
        <v>59.512</v>
      </c>
      <c r="E32" t="s">
        <v>3</v>
      </c>
      <c r="F32">
        <v>0.23</v>
      </c>
      <c r="G32">
        <v>0.31900000000000001</v>
      </c>
      <c r="H32">
        <v>4.2999999999999997E-2</v>
      </c>
      <c r="I32">
        <v>39.158000000000001</v>
      </c>
      <c r="J32" t="s">
        <v>3</v>
      </c>
      <c r="K32" t="s">
        <v>3</v>
      </c>
      <c r="L32" t="s">
        <v>3</v>
      </c>
      <c r="M32" t="s">
        <v>3</v>
      </c>
      <c r="N32" t="s">
        <v>3</v>
      </c>
      <c r="O32" t="s">
        <v>3</v>
      </c>
      <c r="P32" t="s">
        <v>3</v>
      </c>
      <c r="Q32" t="s">
        <v>3</v>
      </c>
      <c r="R32">
        <v>0.56200000000000006</v>
      </c>
      <c r="S32">
        <v>99.823999999999998</v>
      </c>
      <c r="T32" s="77">
        <v>5.4000000000000003E-3</v>
      </c>
      <c r="U32" s="1" t="s">
        <v>3</v>
      </c>
      <c r="V32" s="29" t="s">
        <v>3</v>
      </c>
      <c r="W32" s="29" t="s">
        <v>3</v>
      </c>
      <c r="X32" s="55" t="s">
        <v>3</v>
      </c>
    </row>
    <row r="33" spans="1:24" ht="14.5" customHeight="1" x14ac:dyDescent="0.35">
      <c r="A33" s="46"/>
      <c r="B33" t="s">
        <v>1419</v>
      </c>
      <c r="C33" s="142" t="s">
        <v>500</v>
      </c>
      <c r="D33">
        <v>57.994500000000002</v>
      </c>
      <c r="E33" t="s">
        <v>3</v>
      </c>
      <c r="F33">
        <v>0.27050000000000002</v>
      </c>
      <c r="G33">
        <v>0.39950000000000002</v>
      </c>
      <c r="H33">
        <v>4.3499999999999997E-2</v>
      </c>
      <c r="I33">
        <v>38.2605</v>
      </c>
      <c r="J33" t="s">
        <v>3</v>
      </c>
      <c r="K33" t="s">
        <v>3</v>
      </c>
      <c r="L33" t="s">
        <v>3</v>
      </c>
      <c r="M33" t="s">
        <v>3</v>
      </c>
      <c r="N33" t="s">
        <v>3</v>
      </c>
      <c r="O33" t="s">
        <v>3</v>
      </c>
      <c r="P33" t="s">
        <v>3</v>
      </c>
      <c r="Q33" t="s">
        <v>3</v>
      </c>
      <c r="R33">
        <v>1.569</v>
      </c>
      <c r="S33">
        <v>98.537499999999994</v>
      </c>
      <c r="T33" s="77">
        <v>6.8999999999999999E-3</v>
      </c>
      <c r="U33" s="1" t="s">
        <v>3</v>
      </c>
      <c r="V33" s="29" t="s">
        <v>3</v>
      </c>
      <c r="W33" s="29" t="s">
        <v>3</v>
      </c>
      <c r="X33" s="55" t="s">
        <v>3</v>
      </c>
    </row>
    <row r="34" spans="1:24" ht="14.5" customHeight="1" x14ac:dyDescent="0.35">
      <c r="A34" s="46"/>
      <c r="B34" t="s">
        <v>1420</v>
      </c>
      <c r="C34" s="142" t="s">
        <v>500</v>
      </c>
      <c r="D34">
        <v>59.21</v>
      </c>
      <c r="E34" t="s">
        <v>3</v>
      </c>
      <c r="F34">
        <v>0.39800000000000002</v>
      </c>
      <c r="G34">
        <v>0.32750000000000001</v>
      </c>
      <c r="H34">
        <v>6.4000000000000001E-2</v>
      </c>
      <c r="I34">
        <v>39.580500000000001</v>
      </c>
      <c r="J34" t="s">
        <v>3</v>
      </c>
      <c r="K34" t="s">
        <v>3</v>
      </c>
      <c r="L34" t="s">
        <v>3</v>
      </c>
      <c r="M34" t="s">
        <v>3</v>
      </c>
      <c r="N34" t="s">
        <v>3</v>
      </c>
      <c r="O34" t="s">
        <v>3</v>
      </c>
      <c r="P34" t="s">
        <v>3</v>
      </c>
      <c r="Q34" t="s">
        <v>3</v>
      </c>
      <c r="R34">
        <v>0.60950000000000004</v>
      </c>
      <c r="S34">
        <v>100.1895</v>
      </c>
      <c r="T34" s="77">
        <v>5.4999999999999997E-3</v>
      </c>
      <c r="U34" s="1" t="s">
        <v>3</v>
      </c>
      <c r="V34" s="29" t="s">
        <v>3</v>
      </c>
      <c r="W34" s="29" t="s">
        <v>3</v>
      </c>
      <c r="X34" s="55" t="s">
        <v>3</v>
      </c>
    </row>
    <row r="35" spans="1:24" ht="14.5" customHeight="1" x14ac:dyDescent="0.35">
      <c r="A35" s="46"/>
      <c r="B35" t="s">
        <v>1421</v>
      </c>
      <c r="C35" s="142" t="s">
        <v>500</v>
      </c>
      <c r="D35">
        <v>58.499000000000002</v>
      </c>
      <c r="E35" t="s">
        <v>3</v>
      </c>
      <c r="F35">
        <v>0.60489999999999999</v>
      </c>
      <c r="G35">
        <v>0.63349999999999995</v>
      </c>
      <c r="H35">
        <v>9.4799999999999995E-2</v>
      </c>
      <c r="I35">
        <v>38.970300000000002</v>
      </c>
      <c r="J35" t="s">
        <v>3</v>
      </c>
      <c r="K35" t="s">
        <v>3</v>
      </c>
      <c r="L35" t="s">
        <v>3</v>
      </c>
      <c r="M35" t="s">
        <v>3</v>
      </c>
      <c r="N35" t="s">
        <v>3</v>
      </c>
      <c r="O35" t="s">
        <v>3</v>
      </c>
      <c r="P35" t="s">
        <v>3</v>
      </c>
      <c r="Q35" t="s">
        <v>3</v>
      </c>
      <c r="R35">
        <v>0.40760000000000002</v>
      </c>
      <c r="S35">
        <v>99.210099999999997</v>
      </c>
      <c r="T35" s="77">
        <v>1.0800000000000001E-2</v>
      </c>
      <c r="U35" s="1" t="s">
        <v>3</v>
      </c>
      <c r="V35" s="29" t="s">
        <v>3</v>
      </c>
      <c r="W35" s="29" t="s">
        <v>3</v>
      </c>
      <c r="X35" s="55" t="s">
        <v>3</v>
      </c>
    </row>
    <row r="36" spans="1:24" ht="14.5" customHeight="1" x14ac:dyDescent="0.35">
      <c r="A36" s="46"/>
      <c r="B36" t="s">
        <v>1422</v>
      </c>
      <c r="C36" s="142" t="s">
        <v>500</v>
      </c>
      <c r="D36">
        <v>55.933</v>
      </c>
      <c r="E36" t="s">
        <v>3</v>
      </c>
      <c r="F36">
        <v>0.26900000000000002</v>
      </c>
      <c r="G36">
        <v>0.253</v>
      </c>
      <c r="H36">
        <v>4.5999999999999999E-2</v>
      </c>
      <c r="I36">
        <v>37.156999999999996</v>
      </c>
      <c r="J36" t="s">
        <v>3</v>
      </c>
      <c r="K36" t="s">
        <v>3</v>
      </c>
      <c r="L36" t="s">
        <v>3</v>
      </c>
      <c r="M36" t="s">
        <v>3</v>
      </c>
      <c r="N36" t="s">
        <v>3</v>
      </c>
      <c r="O36" t="s">
        <v>3</v>
      </c>
      <c r="P36" t="s">
        <v>3</v>
      </c>
      <c r="Q36" t="s">
        <v>3</v>
      </c>
      <c r="R36">
        <v>1.931</v>
      </c>
      <c r="S36">
        <v>95.588999999999999</v>
      </c>
      <c r="T36" s="77">
        <v>4.4999999999999997E-3</v>
      </c>
      <c r="U36" s="1" t="s">
        <v>3</v>
      </c>
      <c r="V36" s="29" t="s">
        <v>3</v>
      </c>
      <c r="W36" s="29" t="s">
        <v>3</v>
      </c>
      <c r="X36" s="55" t="s">
        <v>3</v>
      </c>
    </row>
    <row r="37" spans="1:24" ht="14.5" customHeight="1" x14ac:dyDescent="0.35">
      <c r="A37" s="46"/>
      <c r="B37" t="s">
        <v>1423</v>
      </c>
      <c r="C37" s="142" t="s">
        <v>500</v>
      </c>
      <c r="D37">
        <v>57.395000000000003</v>
      </c>
      <c r="E37" t="s">
        <v>3</v>
      </c>
      <c r="F37">
        <v>0.31</v>
      </c>
      <c r="G37">
        <v>0.33800000000000002</v>
      </c>
      <c r="H37">
        <v>7.3999999999999996E-2</v>
      </c>
      <c r="I37">
        <v>37.557000000000002</v>
      </c>
      <c r="J37" t="s">
        <v>3</v>
      </c>
      <c r="K37" t="s">
        <v>3</v>
      </c>
      <c r="L37" t="s">
        <v>3</v>
      </c>
      <c r="M37" t="s">
        <v>3</v>
      </c>
      <c r="N37" t="s">
        <v>3</v>
      </c>
      <c r="O37" t="s">
        <v>3</v>
      </c>
      <c r="P37" t="s">
        <v>3</v>
      </c>
      <c r="Q37" t="s">
        <v>3</v>
      </c>
      <c r="R37">
        <v>4.7</v>
      </c>
      <c r="S37">
        <v>100.374</v>
      </c>
      <c r="T37" s="77">
        <v>5.8999999999999999E-3</v>
      </c>
      <c r="U37" s="1" t="s">
        <v>3</v>
      </c>
      <c r="V37" s="29" t="s">
        <v>3</v>
      </c>
      <c r="W37" s="29" t="s">
        <v>3</v>
      </c>
      <c r="X37" s="55" t="s">
        <v>3</v>
      </c>
    </row>
    <row r="38" spans="1:24" ht="14.5" customHeight="1" x14ac:dyDescent="0.35">
      <c r="A38" s="46"/>
      <c r="B38" t="s">
        <v>1424</v>
      </c>
      <c r="C38" s="142" t="s">
        <v>500</v>
      </c>
      <c r="D38">
        <v>58.724499999999999</v>
      </c>
      <c r="E38" t="s">
        <v>3</v>
      </c>
      <c r="F38">
        <v>0.33300000000000002</v>
      </c>
      <c r="G38">
        <v>1.073</v>
      </c>
      <c r="H38">
        <v>0.08</v>
      </c>
      <c r="I38">
        <v>38.768500000000003</v>
      </c>
      <c r="J38" t="s">
        <v>3</v>
      </c>
      <c r="K38" t="s">
        <v>3</v>
      </c>
      <c r="L38" t="s">
        <v>3</v>
      </c>
      <c r="M38" t="s">
        <v>3</v>
      </c>
      <c r="N38" t="s">
        <v>3</v>
      </c>
      <c r="O38" t="s">
        <v>3</v>
      </c>
      <c r="P38" t="s">
        <v>3</v>
      </c>
      <c r="Q38" t="s">
        <v>3</v>
      </c>
      <c r="R38">
        <v>0.34399999999999997</v>
      </c>
      <c r="S38">
        <v>99.322999999999993</v>
      </c>
      <c r="T38" s="77">
        <v>1.83E-2</v>
      </c>
      <c r="U38" s="1" t="s">
        <v>3</v>
      </c>
      <c r="V38" s="29" t="s">
        <v>3</v>
      </c>
      <c r="W38" s="29" t="s">
        <v>3</v>
      </c>
      <c r="X38" s="55" t="s">
        <v>3</v>
      </c>
    </row>
    <row r="39" spans="1:24" ht="14.5" customHeight="1" x14ac:dyDescent="0.35">
      <c r="A39" s="46"/>
      <c r="B39" t="s">
        <v>1425</v>
      </c>
      <c r="C39" s="142" t="s">
        <v>500</v>
      </c>
      <c r="D39">
        <v>59.844000000000001</v>
      </c>
      <c r="E39" t="s">
        <v>3</v>
      </c>
      <c r="F39">
        <v>0.36799999999999999</v>
      </c>
      <c r="G39">
        <v>0.46850000000000003</v>
      </c>
      <c r="H39">
        <v>6.1499999999999999E-2</v>
      </c>
      <c r="I39">
        <v>39.216000000000001</v>
      </c>
      <c r="J39" t="s">
        <v>3</v>
      </c>
      <c r="K39" t="s">
        <v>3</v>
      </c>
      <c r="L39" t="s">
        <v>3</v>
      </c>
      <c r="M39" t="s">
        <v>3</v>
      </c>
      <c r="N39" t="s">
        <v>3</v>
      </c>
      <c r="O39" t="s">
        <v>3</v>
      </c>
      <c r="P39" t="s">
        <v>3</v>
      </c>
      <c r="Q39" t="s">
        <v>3</v>
      </c>
      <c r="R39">
        <v>0.23549999999999999</v>
      </c>
      <c r="S39">
        <v>100.1935</v>
      </c>
      <c r="T39" s="77">
        <v>7.7999999999999996E-3</v>
      </c>
      <c r="U39" s="1" t="s">
        <v>3</v>
      </c>
      <c r="V39" s="29" t="s">
        <v>3</v>
      </c>
      <c r="W39" s="29" t="s">
        <v>3</v>
      </c>
      <c r="X39" s="55" t="s">
        <v>3</v>
      </c>
    </row>
    <row r="40" spans="1:24" ht="14.5" customHeight="1" x14ac:dyDescent="0.35">
      <c r="A40" s="46"/>
      <c r="B40" t="s">
        <v>1426</v>
      </c>
      <c r="C40" s="142" t="s">
        <v>500</v>
      </c>
      <c r="D40">
        <v>59.947000000000003</v>
      </c>
      <c r="E40" t="s">
        <v>3</v>
      </c>
      <c r="F40">
        <v>0.46400000000000002</v>
      </c>
      <c r="G40">
        <v>0.27750000000000002</v>
      </c>
      <c r="H40">
        <v>4.8000000000000001E-2</v>
      </c>
      <c r="I40">
        <v>38.953000000000003</v>
      </c>
      <c r="J40" t="s">
        <v>3</v>
      </c>
      <c r="K40" t="s">
        <v>3</v>
      </c>
      <c r="L40" t="s">
        <v>3</v>
      </c>
      <c r="M40" t="s">
        <v>3</v>
      </c>
      <c r="N40" t="s">
        <v>3</v>
      </c>
      <c r="O40" t="s">
        <v>3</v>
      </c>
      <c r="P40" t="s">
        <v>3</v>
      </c>
      <c r="Q40" t="s">
        <v>3</v>
      </c>
      <c r="R40">
        <v>0.33950000000000002</v>
      </c>
      <c r="S40">
        <v>100.029</v>
      </c>
      <c r="T40" s="77">
        <v>4.5999999999999999E-3</v>
      </c>
      <c r="U40" s="1" t="s">
        <v>3</v>
      </c>
      <c r="V40" s="29" t="s">
        <v>3</v>
      </c>
      <c r="W40" s="29" t="s">
        <v>3</v>
      </c>
      <c r="X40" s="55" t="s">
        <v>3</v>
      </c>
    </row>
    <row r="41" spans="1:24" ht="14.5" customHeight="1" x14ac:dyDescent="0.35">
      <c r="A41" s="46"/>
      <c r="B41" t="s">
        <v>1427</v>
      </c>
      <c r="C41" s="142" t="s">
        <v>500</v>
      </c>
      <c r="D41">
        <v>57.972299999999997</v>
      </c>
      <c r="E41" t="s">
        <v>3</v>
      </c>
      <c r="F41">
        <v>0.33829999999999999</v>
      </c>
      <c r="G41">
        <v>0.55669999999999997</v>
      </c>
      <c r="H41">
        <v>7.1300000000000002E-2</v>
      </c>
      <c r="I41">
        <v>39.447000000000003</v>
      </c>
      <c r="J41" t="s">
        <v>3</v>
      </c>
      <c r="K41" t="s">
        <v>3</v>
      </c>
      <c r="L41" t="s">
        <v>3</v>
      </c>
      <c r="M41" t="s">
        <v>3</v>
      </c>
      <c r="N41" t="s">
        <v>3</v>
      </c>
      <c r="O41" t="s">
        <v>3</v>
      </c>
      <c r="P41" t="s">
        <v>3</v>
      </c>
      <c r="Q41" t="s">
        <v>3</v>
      </c>
      <c r="R41">
        <v>0.66400000000000003</v>
      </c>
      <c r="S41">
        <v>99.049599999999998</v>
      </c>
      <c r="T41" s="77">
        <v>9.5999999999999992E-3</v>
      </c>
      <c r="U41" s="1" t="s">
        <v>3</v>
      </c>
      <c r="V41" s="29" t="s">
        <v>3</v>
      </c>
      <c r="W41" s="29" t="s">
        <v>3</v>
      </c>
      <c r="X41" s="55" t="s">
        <v>3</v>
      </c>
    </row>
    <row r="42" spans="1:24" ht="14.5" customHeight="1" x14ac:dyDescent="0.35">
      <c r="A42" s="46"/>
      <c r="B42" t="s">
        <v>1428</v>
      </c>
      <c r="C42" s="142" t="s">
        <v>500</v>
      </c>
      <c r="D42">
        <v>58.484999999999999</v>
      </c>
      <c r="E42" t="s">
        <v>3</v>
      </c>
      <c r="F42">
        <v>0.36799999999999999</v>
      </c>
      <c r="G42">
        <v>0.58499999999999996</v>
      </c>
      <c r="H42">
        <v>7.0000000000000001E-3</v>
      </c>
      <c r="I42">
        <v>36.037999999999997</v>
      </c>
      <c r="J42" t="s">
        <v>3</v>
      </c>
      <c r="K42" t="s">
        <v>3</v>
      </c>
      <c r="L42" t="s">
        <v>3</v>
      </c>
      <c r="M42" t="s">
        <v>3</v>
      </c>
      <c r="N42" t="s">
        <v>3</v>
      </c>
      <c r="O42" t="s">
        <v>3</v>
      </c>
      <c r="P42" t="s">
        <v>3</v>
      </c>
      <c r="Q42" t="s">
        <v>3</v>
      </c>
      <c r="R42">
        <v>1.3049999999999999</v>
      </c>
      <c r="S42">
        <v>96.787999999999997</v>
      </c>
      <c r="T42" s="77">
        <v>0.01</v>
      </c>
      <c r="U42" s="1" t="s">
        <v>3</v>
      </c>
      <c r="V42" s="29" t="s">
        <v>3</v>
      </c>
      <c r="W42" s="29" t="s">
        <v>3</v>
      </c>
      <c r="X42" s="55" t="s">
        <v>3</v>
      </c>
    </row>
    <row r="43" spans="1:24" ht="14.5" customHeight="1" x14ac:dyDescent="0.35">
      <c r="A43" s="46"/>
      <c r="B43" t="s">
        <v>1429</v>
      </c>
      <c r="C43" s="142" t="s">
        <v>500</v>
      </c>
      <c r="D43">
        <v>59.237000000000002</v>
      </c>
      <c r="E43" t="s">
        <v>3</v>
      </c>
      <c r="F43">
        <v>0.111</v>
      </c>
      <c r="G43">
        <v>0.215</v>
      </c>
      <c r="H43">
        <v>2.8000000000000001E-2</v>
      </c>
      <c r="I43">
        <v>35.332000000000001</v>
      </c>
      <c r="J43" t="s">
        <v>3</v>
      </c>
      <c r="K43" t="s">
        <v>3</v>
      </c>
      <c r="L43" t="s">
        <v>3</v>
      </c>
      <c r="M43" t="s">
        <v>3</v>
      </c>
      <c r="N43" t="s">
        <v>3</v>
      </c>
      <c r="O43" t="s">
        <v>3</v>
      </c>
      <c r="P43" t="s">
        <v>3</v>
      </c>
      <c r="Q43" t="s">
        <v>3</v>
      </c>
      <c r="R43">
        <v>1.472</v>
      </c>
      <c r="S43">
        <v>96.394999999999996</v>
      </c>
      <c r="T43" s="77">
        <v>3.5999999999999999E-3</v>
      </c>
      <c r="U43" s="1" t="s">
        <v>3</v>
      </c>
      <c r="V43" s="29" t="s">
        <v>3</v>
      </c>
      <c r="W43" s="29" t="s">
        <v>3</v>
      </c>
      <c r="X43" s="55" t="s">
        <v>3</v>
      </c>
    </row>
    <row r="44" spans="1:24" ht="14.5" customHeight="1" x14ac:dyDescent="0.35">
      <c r="A44" s="46"/>
      <c r="B44" t="s">
        <v>922</v>
      </c>
      <c r="C44" s="142" t="s">
        <v>500</v>
      </c>
      <c r="D44">
        <v>60.346699999999998</v>
      </c>
      <c r="E44" t="s">
        <v>3</v>
      </c>
      <c r="F44">
        <v>0.26300000000000001</v>
      </c>
      <c r="G44">
        <v>0.17269999999999999</v>
      </c>
      <c r="H44">
        <v>6.4000000000000001E-2</v>
      </c>
      <c r="I44">
        <v>37.278300000000002</v>
      </c>
      <c r="J44" t="s">
        <v>3</v>
      </c>
      <c r="K44" t="s">
        <v>3</v>
      </c>
      <c r="L44" t="s">
        <v>3</v>
      </c>
      <c r="M44" t="s">
        <v>3</v>
      </c>
      <c r="N44" t="s">
        <v>3</v>
      </c>
      <c r="O44" t="s">
        <v>3</v>
      </c>
      <c r="P44" t="s">
        <v>3</v>
      </c>
      <c r="Q44" t="s">
        <v>3</v>
      </c>
      <c r="R44">
        <v>0.49569999999999997</v>
      </c>
      <c r="S44">
        <v>98.620400000000004</v>
      </c>
      <c r="T44" s="77">
        <v>2.8999999999999998E-3</v>
      </c>
      <c r="U44" s="1" t="s">
        <v>3</v>
      </c>
      <c r="V44" s="29" t="s">
        <v>3</v>
      </c>
      <c r="W44" s="29" t="s">
        <v>3</v>
      </c>
      <c r="X44" s="55" t="s">
        <v>3</v>
      </c>
    </row>
    <row r="45" spans="1:24" ht="14.5" customHeight="1" x14ac:dyDescent="0.35">
      <c r="A45" s="46"/>
      <c r="B45" t="s">
        <v>1430</v>
      </c>
      <c r="C45" s="142" t="s">
        <v>500</v>
      </c>
      <c r="D45">
        <v>56.747700000000002</v>
      </c>
      <c r="E45" t="s">
        <v>3</v>
      </c>
      <c r="F45">
        <v>1.2573000000000001</v>
      </c>
      <c r="G45">
        <v>1.7497</v>
      </c>
      <c r="H45">
        <v>0.22170000000000001</v>
      </c>
      <c r="I45">
        <v>38.744</v>
      </c>
      <c r="J45" t="s">
        <v>3</v>
      </c>
      <c r="K45" t="s">
        <v>3</v>
      </c>
      <c r="L45" t="s">
        <v>3</v>
      </c>
      <c r="M45" t="s">
        <v>3</v>
      </c>
      <c r="N45" t="s">
        <v>3</v>
      </c>
      <c r="O45" t="s">
        <v>3</v>
      </c>
      <c r="P45" t="s">
        <v>3</v>
      </c>
      <c r="Q45" t="s">
        <v>3</v>
      </c>
      <c r="R45">
        <v>0.5393</v>
      </c>
      <c r="S45">
        <v>99.259699999999995</v>
      </c>
      <c r="T45" s="77">
        <v>3.0800000000000001E-2</v>
      </c>
      <c r="U45" s="1" t="s">
        <v>3</v>
      </c>
      <c r="V45" s="29" t="s">
        <v>3</v>
      </c>
      <c r="W45" s="29" t="s">
        <v>3</v>
      </c>
      <c r="X45" s="55" t="s">
        <v>3</v>
      </c>
    </row>
    <row r="46" spans="1:24" ht="14.5" customHeight="1" x14ac:dyDescent="0.35">
      <c r="A46" s="46"/>
      <c r="B46" t="s">
        <v>1431</v>
      </c>
      <c r="C46" s="142" t="s">
        <v>1</v>
      </c>
      <c r="D46">
        <v>5.5789999999999997</v>
      </c>
      <c r="E46" t="s">
        <v>3</v>
      </c>
      <c r="F46">
        <v>2E-3</v>
      </c>
      <c r="G46">
        <v>47.944000000000003</v>
      </c>
      <c r="H46">
        <v>0.30199999999999999</v>
      </c>
      <c r="I46">
        <v>31.484999999999999</v>
      </c>
      <c r="J46" t="s">
        <v>3</v>
      </c>
      <c r="K46" t="s">
        <v>3</v>
      </c>
      <c r="L46" t="s">
        <v>3</v>
      </c>
      <c r="M46" t="s">
        <v>3</v>
      </c>
      <c r="N46" t="s">
        <v>3</v>
      </c>
      <c r="O46" t="s">
        <v>3</v>
      </c>
      <c r="P46" t="s">
        <v>3</v>
      </c>
      <c r="Q46" t="s">
        <v>3</v>
      </c>
      <c r="R46">
        <v>12.173999999999999</v>
      </c>
      <c r="S46">
        <v>97.486000000000004</v>
      </c>
      <c r="T46" s="77">
        <v>8.5937000000000001</v>
      </c>
      <c r="U46" s="1" t="s">
        <v>3</v>
      </c>
      <c r="V46" s="29" t="s">
        <v>3</v>
      </c>
      <c r="W46" s="29" t="s">
        <v>3</v>
      </c>
      <c r="X46" s="55" t="s">
        <v>3</v>
      </c>
    </row>
    <row r="47" spans="1:24" ht="14.5" customHeight="1" x14ac:dyDescent="0.35">
      <c r="A47" s="46"/>
      <c r="B47" t="s">
        <v>1432</v>
      </c>
      <c r="C47" s="142" t="s">
        <v>500</v>
      </c>
      <c r="D47" t="s">
        <v>3</v>
      </c>
      <c r="E47" t="s">
        <v>3</v>
      </c>
      <c r="F47" t="s">
        <v>3</v>
      </c>
      <c r="G47" t="s">
        <v>3</v>
      </c>
      <c r="H47" t="s">
        <v>3</v>
      </c>
      <c r="I47" t="s">
        <v>3</v>
      </c>
      <c r="J47" t="s">
        <v>3</v>
      </c>
      <c r="K47" t="s">
        <v>3</v>
      </c>
      <c r="L47" t="s">
        <v>3</v>
      </c>
      <c r="M47" t="s">
        <v>3</v>
      </c>
      <c r="N47" t="s">
        <v>3</v>
      </c>
      <c r="O47" t="s">
        <v>3</v>
      </c>
      <c r="P47" t="s">
        <v>3</v>
      </c>
      <c r="Q47" t="s">
        <v>3</v>
      </c>
      <c r="R47" t="s">
        <v>3</v>
      </c>
      <c r="S47" t="s">
        <v>3</v>
      </c>
      <c r="T47" s="77" t="s">
        <v>3</v>
      </c>
      <c r="U47" s="1" t="s">
        <v>3</v>
      </c>
      <c r="V47" s="29" t="s">
        <v>3</v>
      </c>
      <c r="W47" s="29" t="s">
        <v>3</v>
      </c>
      <c r="X47" s="55" t="s">
        <v>3</v>
      </c>
    </row>
    <row r="48" spans="1:24" ht="14.5" customHeight="1" x14ac:dyDescent="0.35">
      <c r="A48" s="46"/>
      <c r="B48" t="s">
        <v>1433</v>
      </c>
      <c r="C48" s="142" t="s">
        <v>500</v>
      </c>
      <c r="D48">
        <v>59.478999999999999</v>
      </c>
      <c r="E48" t="s">
        <v>3</v>
      </c>
      <c r="F48">
        <v>0.28799999999999998</v>
      </c>
      <c r="G48">
        <v>0.159</v>
      </c>
      <c r="H48">
        <v>2.1000000000000001E-2</v>
      </c>
      <c r="I48">
        <v>39.06</v>
      </c>
      <c r="J48" t="s">
        <v>3</v>
      </c>
      <c r="K48" t="s">
        <v>3</v>
      </c>
      <c r="L48" t="s">
        <v>3</v>
      </c>
      <c r="M48" t="s">
        <v>3</v>
      </c>
      <c r="N48" t="s">
        <v>3</v>
      </c>
      <c r="O48" t="s">
        <v>3</v>
      </c>
      <c r="P48" t="s">
        <v>3</v>
      </c>
      <c r="Q48" t="s">
        <v>3</v>
      </c>
      <c r="R48">
        <v>0.42099999999999999</v>
      </c>
      <c r="S48">
        <v>99.427999999999997</v>
      </c>
      <c r="T48" s="77">
        <v>2.7000000000000001E-3</v>
      </c>
      <c r="U48" s="1" t="s">
        <v>3</v>
      </c>
      <c r="V48" s="29" t="s">
        <v>3</v>
      </c>
      <c r="W48" s="29" t="s">
        <v>3</v>
      </c>
      <c r="X48" s="55" t="s">
        <v>3</v>
      </c>
    </row>
    <row r="49" spans="1:24" ht="14.5" customHeight="1" x14ac:dyDescent="0.35">
      <c r="A49" s="46"/>
      <c r="B49" t="s">
        <v>1434</v>
      </c>
      <c r="C49" s="142" t="s">
        <v>500</v>
      </c>
      <c r="D49">
        <v>59.167499999999997</v>
      </c>
      <c r="E49" t="s">
        <v>3</v>
      </c>
      <c r="F49">
        <v>0.34100000000000003</v>
      </c>
      <c r="G49">
        <v>0.66800000000000004</v>
      </c>
      <c r="H49">
        <v>0.67500000000000004</v>
      </c>
      <c r="I49">
        <v>38.862499999999997</v>
      </c>
      <c r="J49" t="s">
        <v>3</v>
      </c>
      <c r="K49" t="s">
        <v>3</v>
      </c>
      <c r="L49" t="s">
        <v>3</v>
      </c>
      <c r="M49" t="s">
        <v>3</v>
      </c>
      <c r="N49" t="s">
        <v>3</v>
      </c>
      <c r="O49" t="s">
        <v>3</v>
      </c>
      <c r="P49" t="s">
        <v>3</v>
      </c>
      <c r="Q49" t="s">
        <v>3</v>
      </c>
      <c r="R49">
        <v>0.435</v>
      </c>
      <c r="S49">
        <v>100.149</v>
      </c>
      <c r="T49" s="77">
        <v>1.1299999999999999E-2</v>
      </c>
      <c r="U49" s="1" t="s">
        <v>3</v>
      </c>
      <c r="V49" s="29" t="s">
        <v>3</v>
      </c>
      <c r="W49" s="29" t="s">
        <v>3</v>
      </c>
      <c r="X49" s="55" t="s">
        <v>3</v>
      </c>
    </row>
    <row r="50" spans="1:24" ht="14.5" customHeight="1" x14ac:dyDescent="0.35">
      <c r="A50" s="46"/>
      <c r="B50" t="s">
        <v>1435</v>
      </c>
      <c r="C50" s="142" t="s">
        <v>500</v>
      </c>
      <c r="D50">
        <v>58.130499999999998</v>
      </c>
      <c r="E50" t="s">
        <v>3</v>
      </c>
      <c r="F50">
        <v>0.33</v>
      </c>
      <c r="G50">
        <v>0.378</v>
      </c>
      <c r="H50">
        <v>7.0999999999999994E-2</v>
      </c>
      <c r="I50">
        <v>39.023000000000003</v>
      </c>
      <c r="J50" t="s">
        <v>3</v>
      </c>
      <c r="K50" t="s">
        <v>3</v>
      </c>
      <c r="L50" t="s">
        <v>3</v>
      </c>
      <c r="M50" t="s">
        <v>3</v>
      </c>
      <c r="N50" t="s">
        <v>3</v>
      </c>
      <c r="O50" t="s">
        <v>3</v>
      </c>
      <c r="P50" t="s">
        <v>3</v>
      </c>
      <c r="Q50" t="s">
        <v>3</v>
      </c>
      <c r="R50">
        <v>0.82350000000000001</v>
      </c>
      <c r="S50">
        <v>98.756</v>
      </c>
      <c r="T50" s="77">
        <v>6.4999999999999997E-3</v>
      </c>
      <c r="U50" s="1" t="s">
        <v>3</v>
      </c>
      <c r="V50" s="29" t="s">
        <v>3</v>
      </c>
      <c r="W50" s="29" t="s">
        <v>3</v>
      </c>
      <c r="X50" s="55" t="s">
        <v>3</v>
      </c>
    </row>
    <row r="51" spans="1:24" ht="14.5" customHeight="1" x14ac:dyDescent="0.35">
      <c r="A51" s="46"/>
      <c r="B51" t="s">
        <v>1436</v>
      </c>
      <c r="C51" s="142" t="s">
        <v>500</v>
      </c>
      <c r="D51">
        <v>59.335000000000001</v>
      </c>
      <c r="E51" t="s">
        <v>3</v>
      </c>
      <c r="F51">
        <v>0.57199999999999995</v>
      </c>
      <c r="G51">
        <v>0.45400000000000001</v>
      </c>
      <c r="H51">
        <v>8.3000000000000004E-2</v>
      </c>
      <c r="I51">
        <v>39.198</v>
      </c>
      <c r="J51" t="s">
        <v>3</v>
      </c>
      <c r="K51" t="s">
        <v>3</v>
      </c>
      <c r="L51" t="s">
        <v>3</v>
      </c>
      <c r="M51" t="s">
        <v>3</v>
      </c>
      <c r="N51" t="s">
        <v>3</v>
      </c>
      <c r="O51" t="s">
        <v>3</v>
      </c>
      <c r="P51" t="s">
        <v>3</v>
      </c>
      <c r="Q51" t="s">
        <v>3</v>
      </c>
      <c r="R51">
        <v>0.39900000000000002</v>
      </c>
      <c r="S51">
        <v>100.041</v>
      </c>
      <c r="T51" s="77">
        <v>7.7000000000000002E-3</v>
      </c>
      <c r="U51" s="1" t="s">
        <v>3</v>
      </c>
      <c r="V51" s="29" t="s">
        <v>3</v>
      </c>
      <c r="W51" s="29" t="s">
        <v>3</v>
      </c>
      <c r="X51" s="55" t="s">
        <v>3</v>
      </c>
    </row>
    <row r="52" spans="1:24" ht="14.5" customHeight="1" x14ac:dyDescent="0.35">
      <c r="A52" s="46"/>
      <c r="B52" t="s">
        <v>1437</v>
      </c>
      <c r="C52" s="142" t="s">
        <v>500</v>
      </c>
      <c r="D52">
        <v>58.338700000000003</v>
      </c>
      <c r="E52" t="s">
        <v>3</v>
      </c>
      <c r="F52">
        <v>0.5867</v>
      </c>
      <c r="G52">
        <v>0.51400000000000001</v>
      </c>
      <c r="H52">
        <v>8.1000000000000003E-2</v>
      </c>
      <c r="I52">
        <v>38.656300000000002</v>
      </c>
      <c r="J52" t="s">
        <v>3</v>
      </c>
      <c r="K52" t="s">
        <v>3</v>
      </c>
      <c r="L52" t="s">
        <v>3</v>
      </c>
      <c r="M52" t="s">
        <v>3</v>
      </c>
      <c r="N52" t="s">
        <v>3</v>
      </c>
      <c r="O52" t="s">
        <v>3</v>
      </c>
      <c r="P52" t="s">
        <v>3</v>
      </c>
      <c r="Q52" t="s">
        <v>3</v>
      </c>
      <c r="R52">
        <v>0.52529999999999999</v>
      </c>
      <c r="S52">
        <v>98.701999999999998</v>
      </c>
      <c r="T52" s="77">
        <v>8.8000000000000005E-3</v>
      </c>
      <c r="U52" s="1" t="s">
        <v>3</v>
      </c>
      <c r="V52" s="29" t="s">
        <v>3</v>
      </c>
      <c r="W52" s="29" t="s">
        <v>3</v>
      </c>
      <c r="X52" s="55" t="s">
        <v>3</v>
      </c>
    </row>
    <row r="53" spans="1:24" ht="14.5" customHeight="1" x14ac:dyDescent="0.35">
      <c r="A53" s="46"/>
      <c r="B53" t="s">
        <v>1438</v>
      </c>
      <c r="C53" s="142" t="s">
        <v>500</v>
      </c>
      <c r="D53">
        <v>59.168999999999997</v>
      </c>
      <c r="E53" t="s">
        <v>3</v>
      </c>
      <c r="F53">
        <v>0.60399999999999998</v>
      </c>
      <c r="G53">
        <v>0.92600000000000005</v>
      </c>
      <c r="H53">
        <v>7.2999999999999995E-2</v>
      </c>
      <c r="I53">
        <v>38.258000000000003</v>
      </c>
      <c r="J53" t="s">
        <v>3</v>
      </c>
      <c r="K53" t="s">
        <v>3</v>
      </c>
      <c r="L53" t="s">
        <v>3</v>
      </c>
      <c r="M53" t="s">
        <v>3</v>
      </c>
      <c r="N53" t="s">
        <v>3</v>
      </c>
      <c r="O53" t="s">
        <v>3</v>
      </c>
      <c r="P53" t="s">
        <v>3</v>
      </c>
      <c r="Q53" t="s">
        <v>3</v>
      </c>
      <c r="R53">
        <v>0.56299999999999994</v>
      </c>
      <c r="S53">
        <v>99.593000000000004</v>
      </c>
      <c r="T53" s="77">
        <v>1.5699999999999999E-2</v>
      </c>
      <c r="U53" s="1" t="s">
        <v>3</v>
      </c>
      <c r="V53" s="29" t="s">
        <v>3</v>
      </c>
      <c r="W53" s="29" t="s">
        <v>3</v>
      </c>
      <c r="X53" s="55" t="s">
        <v>3</v>
      </c>
    </row>
    <row r="54" spans="1:24" ht="14.5" customHeight="1" x14ac:dyDescent="0.35">
      <c r="A54" s="46"/>
      <c r="B54" t="s">
        <v>1439</v>
      </c>
      <c r="C54" s="142" t="s">
        <v>1727</v>
      </c>
      <c r="D54">
        <v>52.713000000000001</v>
      </c>
      <c r="E54" t="s">
        <v>3</v>
      </c>
      <c r="F54">
        <v>0.63800000000000001</v>
      </c>
      <c r="G54">
        <v>4.9550000000000001</v>
      </c>
      <c r="H54">
        <v>0.33</v>
      </c>
      <c r="I54">
        <v>39.301000000000002</v>
      </c>
      <c r="J54" t="s">
        <v>3</v>
      </c>
      <c r="K54" t="s">
        <v>3</v>
      </c>
      <c r="L54" t="s">
        <v>3</v>
      </c>
      <c r="M54" t="s">
        <v>3</v>
      </c>
      <c r="N54" t="s">
        <v>3</v>
      </c>
      <c r="O54" t="s">
        <v>3</v>
      </c>
      <c r="P54" t="s">
        <v>3</v>
      </c>
      <c r="Q54" t="s">
        <v>3</v>
      </c>
      <c r="R54">
        <v>0.69</v>
      </c>
      <c r="S54">
        <v>98.626999999999995</v>
      </c>
      <c r="T54" s="77">
        <v>9.4E-2</v>
      </c>
      <c r="U54" s="1" t="s">
        <v>3</v>
      </c>
      <c r="V54" s="29" t="s">
        <v>3</v>
      </c>
      <c r="W54" s="29" t="s">
        <v>3</v>
      </c>
      <c r="X54" s="55" t="s">
        <v>3</v>
      </c>
    </row>
    <row r="55" spans="1:24" ht="14.5" customHeight="1" x14ac:dyDescent="0.35">
      <c r="A55" s="46"/>
      <c r="B55" t="s">
        <v>1440</v>
      </c>
      <c r="C55" s="142" t="s">
        <v>500</v>
      </c>
      <c r="D55">
        <v>57.813000000000002</v>
      </c>
      <c r="E55" t="s">
        <v>3</v>
      </c>
      <c r="F55">
        <v>0.70650000000000002</v>
      </c>
      <c r="G55">
        <v>0.46050000000000002</v>
      </c>
      <c r="H55">
        <v>7.5999999999999998E-2</v>
      </c>
      <c r="I55">
        <v>39.702500000000001</v>
      </c>
      <c r="J55" t="s">
        <v>3</v>
      </c>
      <c r="K55" t="s">
        <v>3</v>
      </c>
      <c r="L55" t="s">
        <v>3</v>
      </c>
      <c r="M55" t="s">
        <v>3</v>
      </c>
      <c r="N55" t="s">
        <v>3</v>
      </c>
      <c r="O55" t="s">
        <v>3</v>
      </c>
      <c r="P55" t="s">
        <v>3</v>
      </c>
      <c r="Q55" t="s">
        <v>3</v>
      </c>
      <c r="R55">
        <v>0.93899999999999995</v>
      </c>
      <c r="S55">
        <v>99.697500000000005</v>
      </c>
      <c r="T55" s="77">
        <v>8.0000000000000002E-3</v>
      </c>
      <c r="U55" s="1" t="s">
        <v>3</v>
      </c>
      <c r="V55" s="29" t="s">
        <v>3</v>
      </c>
      <c r="W55" s="29" t="s">
        <v>3</v>
      </c>
      <c r="X55" s="55" t="s">
        <v>3</v>
      </c>
    </row>
    <row r="56" spans="1:24" ht="14.5" customHeight="1" x14ac:dyDescent="0.35">
      <c r="A56" s="46"/>
      <c r="B56" t="s">
        <v>1441</v>
      </c>
      <c r="C56" s="142" t="s">
        <v>1727</v>
      </c>
      <c r="D56">
        <v>58.44</v>
      </c>
      <c r="E56" t="s">
        <v>3</v>
      </c>
      <c r="F56">
        <v>2.1000000000000001E-2</v>
      </c>
      <c r="G56">
        <v>0.58050000000000002</v>
      </c>
      <c r="H56">
        <v>5.1999999999999998E-2</v>
      </c>
      <c r="I56">
        <v>39.198</v>
      </c>
      <c r="J56" t="s">
        <v>3</v>
      </c>
      <c r="K56" t="s">
        <v>3</v>
      </c>
      <c r="L56" t="s">
        <v>3</v>
      </c>
      <c r="M56" t="s">
        <v>3</v>
      </c>
      <c r="N56">
        <v>0.35299999999999998</v>
      </c>
      <c r="O56" t="s">
        <v>3</v>
      </c>
      <c r="P56" t="s">
        <v>3</v>
      </c>
      <c r="Q56" t="s">
        <v>3</v>
      </c>
      <c r="R56">
        <v>0.439</v>
      </c>
      <c r="S56">
        <v>99.083500000000001</v>
      </c>
      <c r="T56" s="77">
        <v>9.9000000000000008E-3</v>
      </c>
      <c r="U56" s="1" t="s">
        <v>3</v>
      </c>
      <c r="V56" s="29" t="s">
        <v>3</v>
      </c>
      <c r="W56" s="29" t="s">
        <v>3</v>
      </c>
      <c r="X56" s="55" t="s">
        <v>3</v>
      </c>
    </row>
    <row r="57" spans="1:24" ht="14.5" customHeight="1" x14ac:dyDescent="0.35">
      <c r="A57" s="46"/>
      <c r="B57" t="s">
        <v>1442</v>
      </c>
      <c r="C57" s="142" t="s">
        <v>1</v>
      </c>
      <c r="D57">
        <v>40.53</v>
      </c>
      <c r="E57" t="s">
        <v>3</v>
      </c>
      <c r="F57">
        <v>2.5000000000000001E-2</v>
      </c>
      <c r="G57">
        <v>19.271000000000001</v>
      </c>
      <c r="H57">
        <v>0.38300000000000001</v>
      </c>
      <c r="I57">
        <v>37.896999999999998</v>
      </c>
      <c r="J57" t="s">
        <v>3</v>
      </c>
      <c r="K57" t="s">
        <v>3</v>
      </c>
      <c r="L57" t="s">
        <v>3</v>
      </c>
      <c r="M57" t="s">
        <v>3</v>
      </c>
      <c r="N57">
        <v>0.39100000000000001</v>
      </c>
      <c r="O57" t="s">
        <v>3</v>
      </c>
      <c r="P57" t="s">
        <v>3</v>
      </c>
      <c r="Q57" t="s">
        <v>3</v>
      </c>
      <c r="R57">
        <v>0.33300000000000002</v>
      </c>
      <c r="S57">
        <v>98.83</v>
      </c>
      <c r="T57" s="77">
        <v>0.47549999999999998</v>
      </c>
      <c r="U57" s="1" t="s">
        <v>3</v>
      </c>
      <c r="V57" s="29" t="s">
        <v>3</v>
      </c>
      <c r="W57" s="29" t="s">
        <v>3</v>
      </c>
      <c r="X57" s="55" t="s">
        <v>3</v>
      </c>
    </row>
    <row r="58" spans="1:24" ht="14.5" customHeight="1" x14ac:dyDescent="0.35">
      <c r="A58" s="46"/>
      <c r="B58" t="s">
        <v>1443</v>
      </c>
      <c r="C58" s="142" t="s">
        <v>1</v>
      </c>
      <c r="D58">
        <v>39.6</v>
      </c>
      <c r="E58" t="s">
        <v>3</v>
      </c>
      <c r="F58">
        <v>1.4E-2</v>
      </c>
      <c r="G58">
        <v>19.044</v>
      </c>
      <c r="H58">
        <v>0.35570000000000002</v>
      </c>
      <c r="I58">
        <v>36.273299999999999</v>
      </c>
      <c r="J58" t="s">
        <v>3</v>
      </c>
      <c r="K58" t="s">
        <v>3</v>
      </c>
      <c r="L58" t="s">
        <v>3</v>
      </c>
      <c r="M58" t="s">
        <v>3</v>
      </c>
      <c r="N58">
        <v>0.38100000000000001</v>
      </c>
      <c r="O58" t="s">
        <v>3</v>
      </c>
      <c r="P58" t="s">
        <v>3</v>
      </c>
      <c r="Q58" t="s">
        <v>3</v>
      </c>
      <c r="R58">
        <v>1.1813</v>
      </c>
      <c r="S58">
        <v>96.849299999999999</v>
      </c>
      <c r="T58" s="77">
        <v>0.48089999999999999</v>
      </c>
      <c r="U58" s="1" t="s">
        <v>3</v>
      </c>
      <c r="V58" s="29" t="s">
        <v>3</v>
      </c>
      <c r="W58" s="29" t="s">
        <v>3</v>
      </c>
      <c r="X58" s="55" t="s">
        <v>3</v>
      </c>
    </row>
    <row r="59" spans="1:24" ht="14.5" customHeight="1" x14ac:dyDescent="0.35">
      <c r="A59" s="46"/>
      <c r="B59" t="s">
        <v>1444</v>
      </c>
      <c r="C59" s="142" t="s">
        <v>1727</v>
      </c>
      <c r="D59">
        <v>40.61</v>
      </c>
      <c r="E59" t="s">
        <v>3</v>
      </c>
      <c r="F59">
        <v>0</v>
      </c>
      <c r="G59">
        <v>19.329999999999998</v>
      </c>
      <c r="H59">
        <v>0.34849999999999998</v>
      </c>
      <c r="I59">
        <v>36.957500000000003</v>
      </c>
      <c r="J59" t="s">
        <v>3</v>
      </c>
      <c r="K59" t="s">
        <v>3</v>
      </c>
      <c r="L59" t="s">
        <v>3</v>
      </c>
      <c r="M59" t="s">
        <v>3</v>
      </c>
      <c r="N59">
        <v>0.35949999999999999</v>
      </c>
      <c r="O59" t="s">
        <v>3</v>
      </c>
      <c r="P59" t="s">
        <v>3</v>
      </c>
      <c r="Q59" t="s">
        <v>3</v>
      </c>
      <c r="R59">
        <v>0.437</v>
      </c>
      <c r="S59">
        <v>98.042500000000004</v>
      </c>
      <c r="T59" s="77">
        <v>0.47599999999999998</v>
      </c>
      <c r="U59" s="1" t="s">
        <v>3</v>
      </c>
      <c r="V59" s="29" t="s">
        <v>3</v>
      </c>
      <c r="W59" s="29" t="s">
        <v>3</v>
      </c>
      <c r="X59" s="55" t="s">
        <v>3</v>
      </c>
    </row>
    <row r="60" spans="1:24" ht="14.5" customHeight="1" x14ac:dyDescent="0.35">
      <c r="A60" s="46"/>
      <c r="B60" t="s">
        <v>1445</v>
      </c>
      <c r="C60" s="142" t="s">
        <v>1727</v>
      </c>
      <c r="D60">
        <v>58.07</v>
      </c>
      <c r="E60" t="s">
        <v>3</v>
      </c>
      <c r="F60">
        <v>0</v>
      </c>
      <c r="G60">
        <v>0.41499999999999998</v>
      </c>
      <c r="H60">
        <v>5.7000000000000002E-2</v>
      </c>
      <c r="I60">
        <v>41.375999999999998</v>
      </c>
      <c r="J60" t="s">
        <v>3</v>
      </c>
      <c r="K60" t="s">
        <v>3</v>
      </c>
      <c r="L60" t="s">
        <v>3</v>
      </c>
      <c r="M60" t="s">
        <v>3</v>
      </c>
      <c r="N60">
        <v>0.35499999999999998</v>
      </c>
      <c r="O60" t="s">
        <v>3</v>
      </c>
      <c r="P60" t="s">
        <v>3</v>
      </c>
      <c r="Q60" t="s">
        <v>3</v>
      </c>
      <c r="R60">
        <v>2.1999999999999999E-2</v>
      </c>
      <c r="S60">
        <v>100.295</v>
      </c>
      <c r="T60" s="77">
        <v>7.1000000000000004E-3</v>
      </c>
      <c r="U60" s="1" t="s">
        <v>3</v>
      </c>
      <c r="V60" s="29" t="s">
        <v>3</v>
      </c>
      <c r="W60" s="29" t="s">
        <v>3</v>
      </c>
      <c r="X60" s="55" t="s">
        <v>3</v>
      </c>
    </row>
    <row r="61" spans="1:24" ht="14.5" customHeight="1" x14ac:dyDescent="0.35">
      <c r="A61" s="46"/>
      <c r="B61" t="s">
        <v>1446</v>
      </c>
      <c r="C61" s="142" t="s">
        <v>1727</v>
      </c>
      <c r="D61">
        <v>57.73</v>
      </c>
      <c r="E61" t="s">
        <v>3</v>
      </c>
      <c r="F61">
        <v>4.4999999999999997E-3</v>
      </c>
      <c r="G61">
        <v>0.3695</v>
      </c>
      <c r="H61">
        <v>2.5499999999999998E-2</v>
      </c>
      <c r="I61">
        <v>38.978499999999997</v>
      </c>
      <c r="J61" t="s">
        <v>3</v>
      </c>
      <c r="K61" t="s">
        <v>3</v>
      </c>
      <c r="L61" t="s">
        <v>3</v>
      </c>
      <c r="M61" t="s">
        <v>3</v>
      </c>
      <c r="N61">
        <v>0.34499999999999997</v>
      </c>
      <c r="O61" t="s">
        <v>3</v>
      </c>
      <c r="P61" t="s">
        <v>3</v>
      </c>
      <c r="Q61" t="s">
        <v>3</v>
      </c>
      <c r="R61">
        <v>0.55449999999999999</v>
      </c>
      <c r="S61">
        <v>98.007499999999993</v>
      </c>
      <c r="T61" s="77">
        <v>6.4000000000000003E-3</v>
      </c>
      <c r="U61" s="1" t="s">
        <v>3</v>
      </c>
      <c r="V61" s="29" t="s">
        <v>3</v>
      </c>
      <c r="W61" s="29" t="s">
        <v>3</v>
      </c>
      <c r="X61" s="55" t="s">
        <v>3</v>
      </c>
    </row>
    <row r="62" spans="1:24" ht="14.5" customHeight="1" x14ac:dyDescent="0.35">
      <c r="A62" s="46"/>
      <c r="B62" t="s">
        <v>1447</v>
      </c>
      <c r="C62" s="142" t="s">
        <v>500</v>
      </c>
      <c r="D62">
        <v>58.01</v>
      </c>
      <c r="E62" t="s">
        <v>3</v>
      </c>
      <c r="F62">
        <v>0</v>
      </c>
      <c r="G62">
        <v>1.891</v>
      </c>
      <c r="H62">
        <v>8.2000000000000003E-2</v>
      </c>
      <c r="I62">
        <v>38.567999999999998</v>
      </c>
      <c r="J62" t="s">
        <v>3</v>
      </c>
      <c r="K62" t="s">
        <v>3</v>
      </c>
      <c r="L62" t="s">
        <v>3</v>
      </c>
      <c r="M62" t="s">
        <v>3</v>
      </c>
      <c r="N62">
        <v>0.86899999999999999</v>
      </c>
      <c r="O62" t="s">
        <v>3</v>
      </c>
      <c r="P62" t="s">
        <v>3</v>
      </c>
      <c r="Q62" t="s">
        <v>3</v>
      </c>
      <c r="R62">
        <v>0.27</v>
      </c>
      <c r="S62">
        <v>99.69</v>
      </c>
      <c r="T62" s="77">
        <v>3.2599999999999997E-2</v>
      </c>
      <c r="U62" s="1" t="s">
        <v>3</v>
      </c>
      <c r="V62" s="29" t="s">
        <v>3</v>
      </c>
      <c r="W62" s="29" t="s">
        <v>3</v>
      </c>
      <c r="X62" s="55" t="s">
        <v>3</v>
      </c>
    </row>
    <row r="63" spans="1:24" ht="14.5" customHeight="1" x14ac:dyDescent="0.35">
      <c r="A63" s="46"/>
      <c r="B63" t="s">
        <v>1448</v>
      </c>
      <c r="C63" s="142" t="s">
        <v>500</v>
      </c>
      <c r="D63">
        <v>55.7</v>
      </c>
      <c r="E63" t="s">
        <v>3</v>
      </c>
      <c r="F63">
        <v>0</v>
      </c>
      <c r="G63">
        <v>0.36899999999999999</v>
      </c>
      <c r="H63">
        <v>3.2000000000000001E-2</v>
      </c>
      <c r="I63">
        <v>39.530999999999999</v>
      </c>
      <c r="J63" t="s">
        <v>3</v>
      </c>
      <c r="K63" t="s">
        <v>3</v>
      </c>
      <c r="L63" t="s">
        <v>3</v>
      </c>
      <c r="M63" t="s">
        <v>3</v>
      </c>
      <c r="N63">
        <v>0.34699999999999998</v>
      </c>
      <c r="O63" t="s">
        <v>3</v>
      </c>
      <c r="P63" t="s">
        <v>3</v>
      </c>
      <c r="Q63" t="s">
        <v>3</v>
      </c>
      <c r="R63">
        <v>0.621</v>
      </c>
      <c r="S63">
        <v>96.6</v>
      </c>
      <c r="T63" s="77">
        <v>6.6E-3</v>
      </c>
      <c r="U63" s="1" t="s">
        <v>3</v>
      </c>
      <c r="V63" s="29" t="s">
        <v>3</v>
      </c>
      <c r="W63" s="29" t="s">
        <v>3</v>
      </c>
      <c r="X63" s="55" t="s">
        <v>3</v>
      </c>
    </row>
    <row r="64" spans="1:24" ht="14.5" customHeight="1" x14ac:dyDescent="0.35">
      <c r="A64" s="46"/>
      <c r="B64" t="s">
        <v>1449</v>
      </c>
      <c r="C64" s="142" t="s">
        <v>500</v>
      </c>
      <c r="D64">
        <v>46.882300000000001</v>
      </c>
      <c r="E64" t="s">
        <v>3</v>
      </c>
      <c r="F64">
        <v>4.3999999999999997E-2</v>
      </c>
      <c r="G64">
        <v>1.03E-2</v>
      </c>
      <c r="H64" t="s">
        <v>3</v>
      </c>
      <c r="I64">
        <v>53.261000000000003</v>
      </c>
      <c r="J64" t="s">
        <v>3</v>
      </c>
      <c r="K64" t="s">
        <v>3</v>
      </c>
      <c r="L64" t="s">
        <v>3</v>
      </c>
      <c r="M64" t="s">
        <v>3</v>
      </c>
      <c r="N64" t="s">
        <v>3</v>
      </c>
      <c r="O64" t="s">
        <v>3</v>
      </c>
      <c r="P64" t="s">
        <v>3</v>
      </c>
      <c r="Q64" t="s">
        <v>3</v>
      </c>
      <c r="R64">
        <v>0.68</v>
      </c>
      <c r="S64">
        <v>100.8776</v>
      </c>
      <c r="T64" s="77">
        <v>2.0000000000000001E-4</v>
      </c>
      <c r="U64" s="1" t="s">
        <v>3</v>
      </c>
      <c r="V64" s="29" t="s">
        <v>3</v>
      </c>
      <c r="W64" s="29" t="s">
        <v>3</v>
      </c>
      <c r="X64" s="55" t="s">
        <v>3</v>
      </c>
    </row>
    <row r="65" spans="1:24" ht="14.5" customHeight="1" x14ac:dyDescent="0.35">
      <c r="A65" s="46"/>
      <c r="B65" t="s">
        <v>1450</v>
      </c>
      <c r="C65" s="142" t="s">
        <v>500</v>
      </c>
      <c r="D65">
        <v>60.581000000000003</v>
      </c>
      <c r="E65" t="s">
        <v>3</v>
      </c>
      <c r="F65">
        <v>5.1999999999999998E-2</v>
      </c>
      <c r="G65">
        <v>2.35E-2</v>
      </c>
      <c r="H65" t="s">
        <v>3</v>
      </c>
      <c r="I65">
        <v>37.176000000000002</v>
      </c>
      <c r="J65" t="s">
        <v>3</v>
      </c>
      <c r="K65" t="s">
        <v>3</v>
      </c>
      <c r="L65" t="s">
        <v>3</v>
      </c>
      <c r="M65" t="s">
        <v>3</v>
      </c>
      <c r="N65" t="s">
        <v>3</v>
      </c>
      <c r="O65" t="s">
        <v>3</v>
      </c>
      <c r="P65" t="s">
        <v>3</v>
      </c>
      <c r="Q65" t="s">
        <v>3</v>
      </c>
      <c r="R65">
        <v>0.74199999999999999</v>
      </c>
      <c r="S65">
        <v>98.5745</v>
      </c>
      <c r="T65" s="77">
        <v>4.0000000000000002E-4</v>
      </c>
      <c r="U65" s="1" t="s">
        <v>3</v>
      </c>
      <c r="V65" s="29" t="s">
        <v>3</v>
      </c>
      <c r="W65" s="29" t="s">
        <v>3</v>
      </c>
      <c r="X65" s="55" t="s">
        <v>3</v>
      </c>
    </row>
    <row r="66" spans="1:24" ht="14.5" customHeight="1" x14ac:dyDescent="0.35">
      <c r="A66" s="46"/>
      <c r="B66" t="s">
        <v>1451</v>
      </c>
      <c r="C66" s="142" t="s">
        <v>500</v>
      </c>
      <c r="D66">
        <v>61.659399999999998</v>
      </c>
      <c r="E66" t="s">
        <v>3</v>
      </c>
      <c r="F66">
        <v>0.2853</v>
      </c>
      <c r="G66">
        <v>0.53500000000000003</v>
      </c>
      <c r="H66" t="s">
        <v>3</v>
      </c>
      <c r="I66">
        <v>36.323300000000003</v>
      </c>
      <c r="J66" t="s">
        <v>3</v>
      </c>
      <c r="K66" t="s">
        <v>3</v>
      </c>
      <c r="L66" t="s">
        <v>3</v>
      </c>
      <c r="M66" t="s">
        <v>3</v>
      </c>
      <c r="N66" t="s">
        <v>3</v>
      </c>
      <c r="O66" t="s">
        <v>3</v>
      </c>
      <c r="P66" t="s">
        <v>3</v>
      </c>
      <c r="Q66" t="s">
        <v>3</v>
      </c>
      <c r="R66">
        <v>0.75070000000000003</v>
      </c>
      <c r="S66">
        <v>99.553700000000006</v>
      </c>
      <c r="T66" s="77">
        <v>8.6999999999999994E-3</v>
      </c>
      <c r="U66" s="1" t="s">
        <v>3</v>
      </c>
      <c r="V66" s="29" t="s">
        <v>3</v>
      </c>
      <c r="W66" s="29" t="s">
        <v>3</v>
      </c>
      <c r="X66" s="55" t="s">
        <v>3</v>
      </c>
    </row>
    <row r="67" spans="1:24" ht="14.5" customHeight="1" x14ac:dyDescent="0.35">
      <c r="A67" s="46"/>
      <c r="B67" t="s">
        <v>1452</v>
      </c>
      <c r="C67" s="142" t="s">
        <v>500</v>
      </c>
      <c r="D67">
        <v>62.780700000000003</v>
      </c>
      <c r="E67" t="s">
        <v>3</v>
      </c>
      <c r="F67">
        <v>2.7E-2</v>
      </c>
      <c r="G67">
        <v>0.32369999999999999</v>
      </c>
      <c r="H67">
        <v>7.17E-2</v>
      </c>
      <c r="I67">
        <v>36.253300000000003</v>
      </c>
      <c r="J67" t="s">
        <v>3</v>
      </c>
      <c r="K67" t="s">
        <v>3</v>
      </c>
      <c r="L67" t="s">
        <v>3</v>
      </c>
      <c r="M67" t="s">
        <v>3</v>
      </c>
      <c r="N67">
        <v>5.3E-3</v>
      </c>
      <c r="O67" t="s">
        <v>3</v>
      </c>
      <c r="P67" t="s">
        <v>3</v>
      </c>
      <c r="Q67" t="s">
        <v>3</v>
      </c>
      <c r="R67">
        <v>0.44269999999999998</v>
      </c>
      <c r="S67">
        <v>99.904399999999995</v>
      </c>
      <c r="T67" s="77">
        <v>5.1999999999999998E-3</v>
      </c>
      <c r="U67" s="1" t="s">
        <v>3</v>
      </c>
      <c r="V67" s="29" t="s">
        <v>3</v>
      </c>
      <c r="W67" s="29" t="s">
        <v>3</v>
      </c>
      <c r="X67" s="55" t="s">
        <v>3</v>
      </c>
    </row>
    <row r="68" spans="1:24" ht="14.5" customHeight="1" x14ac:dyDescent="0.35">
      <c r="A68" s="46"/>
      <c r="B68" t="s">
        <v>1453</v>
      </c>
      <c r="C68" s="142" t="s">
        <v>500</v>
      </c>
      <c r="D68">
        <v>60.645299999999999</v>
      </c>
      <c r="E68" t="s">
        <v>3</v>
      </c>
      <c r="F68">
        <v>0.2737</v>
      </c>
      <c r="G68">
        <v>0.20330000000000001</v>
      </c>
      <c r="H68">
        <v>1.8700000000000001E-2</v>
      </c>
      <c r="I68">
        <v>38.480699999999999</v>
      </c>
      <c r="J68" t="s">
        <v>3</v>
      </c>
      <c r="K68" t="s">
        <v>3</v>
      </c>
      <c r="L68" t="s">
        <v>3</v>
      </c>
      <c r="M68" t="s">
        <v>3</v>
      </c>
      <c r="N68">
        <v>2.1299999999999999E-2</v>
      </c>
      <c r="O68" t="s">
        <v>3</v>
      </c>
      <c r="P68" t="s">
        <v>3</v>
      </c>
      <c r="Q68" t="s">
        <v>3</v>
      </c>
      <c r="R68">
        <v>0.4763</v>
      </c>
      <c r="S68">
        <v>100.1193</v>
      </c>
      <c r="T68" s="77">
        <v>3.3999999999999998E-3</v>
      </c>
      <c r="U68" s="1" t="s">
        <v>3</v>
      </c>
      <c r="V68" s="29" t="s">
        <v>3</v>
      </c>
      <c r="W68" s="29" t="s">
        <v>3</v>
      </c>
      <c r="X68" s="55" t="s">
        <v>3</v>
      </c>
    </row>
    <row r="69" spans="1:24" ht="14.5" customHeight="1" x14ac:dyDescent="0.35">
      <c r="A69" s="46"/>
      <c r="B69" t="s">
        <v>1454</v>
      </c>
      <c r="C69" s="142" t="s">
        <v>500</v>
      </c>
      <c r="D69">
        <v>53.429000000000002</v>
      </c>
      <c r="E69" t="s">
        <v>3</v>
      </c>
      <c r="F69">
        <v>0.161</v>
      </c>
      <c r="G69">
        <v>0.11600000000000001</v>
      </c>
      <c r="H69" t="s">
        <v>3</v>
      </c>
      <c r="I69">
        <v>32.356999999999999</v>
      </c>
      <c r="J69" t="s">
        <v>3</v>
      </c>
      <c r="K69" t="s">
        <v>3</v>
      </c>
      <c r="L69" t="s">
        <v>3</v>
      </c>
      <c r="M69" t="s">
        <v>3</v>
      </c>
      <c r="N69" t="s">
        <v>3</v>
      </c>
      <c r="O69" t="s">
        <v>3</v>
      </c>
      <c r="P69" t="s">
        <v>3</v>
      </c>
      <c r="Q69" t="s">
        <v>3</v>
      </c>
      <c r="R69">
        <v>7.4859999999999998</v>
      </c>
      <c r="S69">
        <v>93.549000000000007</v>
      </c>
      <c r="T69" s="77">
        <v>2.2000000000000001E-3</v>
      </c>
      <c r="U69" s="1" t="s">
        <v>3</v>
      </c>
      <c r="V69" s="29" t="s">
        <v>3</v>
      </c>
      <c r="W69" s="29" t="s">
        <v>3</v>
      </c>
      <c r="X69" s="55" t="s">
        <v>3</v>
      </c>
    </row>
    <row r="70" spans="1:24" ht="14.5" customHeight="1" x14ac:dyDescent="0.35">
      <c r="A70" s="46"/>
      <c r="B70" t="s">
        <v>1455</v>
      </c>
      <c r="C70" s="142" t="s">
        <v>500</v>
      </c>
      <c r="D70" t="s">
        <v>3</v>
      </c>
      <c r="E70" t="s">
        <v>3</v>
      </c>
      <c r="F70" t="s">
        <v>3</v>
      </c>
      <c r="G70" t="s">
        <v>3</v>
      </c>
      <c r="H70" t="s">
        <v>3</v>
      </c>
      <c r="I70" t="s">
        <v>3</v>
      </c>
      <c r="J70" t="s">
        <v>3</v>
      </c>
      <c r="K70" t="s">
        <v>3</v>
      </c>
      <c r="L70" t="s">
        <v>3</v>
      </c>
      <c r="M70" t="s">
        <v>3</v>
      </c>
      <c r="N70" t="s">
        <v>3</v>
      </c>
      <c r="O70" t="s">
        <v>3</v>
      </c>
      <c r="P70" t="s">
        <v>3</v>
      </c>
      <c r="Q70" t="s">
        <v>3</v>
      </c>
      <c r="R70" t="s">
        <v>3</v>
      </c>
      <c r="S70" t="s">
        <v>3</v>
      </c>
      <c r="T70" s="77" t="s">
        <v>3</v>
      </c>
      <c r="U70" s="1" t="s">
        <v>3</v>
      </c>
      <c r="V70" s="29" t="s">
        <v>3</v>
      </c>
      <c r="W70" s="29" t="s">
        <v>3</v>
      </c>
      <c r="X70" s="55" t="s">
        <v>3</v>
      </c>
    </row>
    <row r="71" spans="1:24" ht="14.5" customHeight="1" x14ac:dyDescent="0.35">
      <c r="A71" s="46"/>
      <c r="B71" t="s">
        <v>1456</v>
      </c>
      <c r="C71" s="142" t="s">
        <v>500</v>
      </c>
      <c r="D71">
        <v>62.41</v>
      </c>
      <c r="E71" t="s">
        <v>3</v>
      </c>
      <c r="F71">
        <v>0.14130000000000001</v>
      </c>
      <c r="G71">
        <v>0.21529999999999999</v>
      </c>
      <c r="H71">
        <v>3.7999999999999999E-2</v>
      </c>
      <c r="I71">
        <v>35.604300000000002</v>
      </c>
      <c r="J71" t="s">
        <v>3</v>
      </c>
      <c r="K71" t="s">
        <v>3</v>
      </c>
      <c r="L71" t="s">
        <v>3</v>
      </c>
      <c r="M71" t="s">
        <v>3</v>
      </c>
      <c r="N71">
        <v>0.01</v>
      </c>
      <c r="O71" t="s">
        <v>3</v>
      </c>
      <c r="P71" t="s">
        <v>3</v>
      </c>
      <c r="Q71" t="s">
        <v>3</v>
      </c>
      <c r="R71">
        <v>1.1227</v>
      </c>
      <c r="S71">
        <v>99.541600000000003</v>
      </c>
      <c r="T71" s="77">
        <v>3.3999999999999998E-3</v>
      </c>
      <c r="U71" s="1" t="s">
        <v>3</v>
      </c>
      <c r="V71" s="29" t="s">
        <v>3</v>
      </c>
      <c r="W71" s="29" t="s">
        <v>3</v>
      </c>
      <c r="X71" s="55" t="s">
        <v>3</v>
      </c>
    </row>
    <row r="72" spans="1:24" ht="14.5" customHeight="1" x14ac:dyDescent="0.35">
      <c r="A72" s="46"/>
      <c r="B72" t="s">
        <v>1457</v>
      </c>
      <c r="C72" s="142" t="s">
        <v>500</v>
      </c>
      <c r="D72">
        <v>58.593499999999999</v>
      </c>
      <c r="E72" t="s">
        <v>3</v>
      </c>
      <c r="F72">
        <v>0.90149999999999997</v>
      </c>
      <c r="G72">
        <v>0.76100000000000001</v>
      </c>
      <c r="H72" t="s">
        <v>3</v>
      </c>
      <c r="I72">
        <v>38.654499999999999</v>
      </c>
      <c r="J72" t="s">
        <v>3</v>
      </c>
      <c r="K72" t="s">
        <v>3</v>
      </c>
      <c r="L72" t="s">
        <v>3</v>
      </c>
      <c r="M72" t="s">
        <v>3</v>
      </c>
      <c r="N72" t="s">
        <v>3</v>
      </c>
      <c r="O72" t="s">
        <v>3</v>
      </c>
      <c r="P72" t="s">
        <v>3</v>
      </c>
      <c r="Q72" t="s">
        <v>3</v>
      </c>
      <c r="R72">
        <v>0.84199999999999997</v>
      </c>
      <c r="S72">
        <v>99.752499999999998</v>
      </c>
      <c r="T72" s="77">
        <v>1.2999999999999999E-2</v>
      </c>
      <c r="U72" s="1" t="s">
        <v>3</v>
      </c>
      <c r="V72" s="29" t="s">
        <v>3</v>
      </c>
      <c r="W72" s="29" t="s">
        <v>3</v>
      </c>
      <c r="X72" s="55" t="s">
        <v>3</v>
      </c>
    </row>
    <row r="73" spans="1:24" ht="14.5" customHeight="1" x14ac:dyDescent="0.35">
      <c r="A73" s="46"/>
      <c r="B73" t="s">
        <v>1458</v>
      </c>
      <c r="C73" s="142" t="s">
        <v>500</v>
      </c>
      <c r="D73">
        <v>58.591000000000001</v>
      </c>
      <c r="E73" t="s">
        <v>3</v>
      </c>
      <c r="F73">
        <v>1.0409999999999999</v>
      </c>
      <c r="G73">
        <v>0.74199999999999999</v>
      </c>
      <c r="H73" t="s">
        <v>3</v>
      </c>
      <c r="I73">
        <v>38.094999999999999</v>
      </c>
      <c r="J73" t="s">
        <v>3</v>
      </c>
      <c r="K73" t="s">
        <v>3</v>
      </c>
      <c r="L73" t="s">
        <v>3</v>
      </c>
      <c r="M73" t="s">
        <v>3</v>
      </c>
      <c r="N73" t="s">
        <v>3</v>
      </c>
      <c r="O73" t="s">
        <v>3</v>
      </c>
      <c r="P73" t="s">
        <v>3</v>
      </c>
      <c r="Q73" t="s">
        <v>3</v>
      </c>
      <c r="R73">
        <v>0.86599999999999999</v>
      </c>
      <c r="S73">
        <v>99.334999999999994</v>
      </c>
      <c r="T73" s="77">
        <v>1.2699999999999999E-2</v>
      </c>
      <c r="U73" s="1" t="s">
        <v>3</v>
      </c>
      <c r="V73" s="29" t="s">
        <v>3</v>
      </c>
      <c r="W73" s="29" t="s">
        <v>3</v>
      </c>
      <c r="X73" s="55" t="s">
        <v>3</v>
      </c>
    </row>
    <row r="74" spans="1:24" ht="14.5" customHeight="1" x14ac:dyDescent="0.35">
      <c r="A74" s="46"/>
      <c r="B74" t="s">
        <v>1459</v>
      </c>
      <c r="C74" s="142" t="s">
        <v>1</v>
      </c>
      <c r="D74">
        <v>51.960299999999997</v>
      </c>
      <c r="E74" t="s">
        <v>3</v>
      </c>
      <c r="F74">
        <v>1.7877000000000001</v>
      </c>
      <c r="G74">
        <v>6.5007000000000001</v>
      </c>
      <c r="H74" t="s">
        <v>3</v>
      </c>
      <c r="I74">
        <v>37.2483</v>
      </c>
      <c r="J74" t="s">
        <v>3</v>
      </c>
      <c r="K74" t="s">
        <v>3</v>
      </c>
      <c r="L74" t="s">
        <v>3</v>
      </c>
      <c r="M74" t="s">
        <v>3</v>
      </c>
      <c r="N74" t="s">
        <v>3</v>
      </c>
      <c r="O74" t="s">
        <v>3</v>
      </c>
      <c r="P74" t="s">
        <v>3</v>
      </c>
      <c r="Q74" t="s">
        <v>3</v>
      </c>
      <c r="R74">
        <v>2.0209999999999999</v>
      </c>
      <c r="S74" t="s">
        <v>3</v>
      </c>
      <c r="T74" s="77" t="s">
        <v>3</v>
      </c>
      <c r="U74" s="1" t="s">
        <v>3</v>
      </c>
      <c r="V74" s="29" t="s">
        <v>3</v>
      </c>
      <c r="W74" s="29" t="s">
        <v>3</v>
      </c>
      <c r="X74" s="55" t="s">
        <v>3</v>
      </c>
    </row>
    <row r="75" spans="1:24" ht="14.5" customHeight="1" x14ac:dyDescent="0.35">
      <c r="A75" s="46"/>
      <c r="B75" t="s">
        <v>1460</v>
      </c>
      <c r="C75" s="142" t="s">
        <v>1727</v>
      </c>
      <c r="D75">
        <v>61.469499999999996</v>
      </c>
      <c r="E75" t="s">
        <v>3</v>
      </c>
      <c r="F75">
        <v>6.3500000000000001E-2</v>
      </c>
      <c r="G75">
        <v>0.59099999999999997</v>
      </c>
      <c r="H75" t="s">
        <v>3</v>
      </c>
      <c r="I75">
        <v>36.603499999999997</v>
      </c>
      <c r="J75" t="s">
        <v>3</v>
      </c>
      <c r="K75" t="s">
        <v>3</v>
      </c>
      <c r="L75" t="s">
        <v>3</v>
      </c>
      <c r="M75" t="s">
        <v>3</v>
      </c>
      <c r="N75" t="s">
        <v>3</v>
      </c>
      <c r="O75" t="s">
        <v>3</v>
      </c>
      <c r="P75" t="s">
        <v>3</v>
      </c>
      <c r="Q75" t="s">
        <v>3</v>
      </c>
      <c r="R75">
        <v>0.62</v>
      </c>
      <c r="S75">
        <v>99.347499999999997</v>
      </c>
      <c r="T75" s="77">
        <v>9.5999999999999992E-3</v>
      </c>
      <c r="U75" s="1" t="s">
        <v>3</v>
      </c>
      <c r="V75" s="29" t="s">
        <v>3</v>
      </c>
      <c r="W75" s="29" t="s">
        <v>3</v>
      </c>
      <c r="X75" s="55" t="s">
        <v>3</v>
      </c>
    </row>
    <row r="76" spans="1:24" ht="14.5" customHeight="1" x14ac:dyDescent="0.35">
      <c r="A76" s="46"/>
      <c r="B76" t="s">
        <v>1461</v>
      </c>
      <c r="C76" s="142" t="s">
        <v>1727</v>
      </c>
      <c r="D76">
        <v>51.280200000000001</v>
      </c>
      <c r="E76" t="s">
        <v>3</v>
      </c>
      <c r="F76">
        <v>3.2467999999999999</v>
      </c>
      <c r="G76">
        <v>6.8335999999999997</v>
      </c>
      <c r="H76" t="s">
        <v>3</v>
      </c>
      <c r="I76">
        <v>38.202599999999997</v>
      </c>
      <c r="J76" t="s">
        <v>3</v>
      </c>
      <c r="K76" t="s">
        <v>3</v>
      </c>
      <c r="L76" t="s">
        <v>3</v>
      </c>
      <c r="M76" t="s">
        <v>3</v>
      </c>
      <c r="N76" t="s">
        <v>3</v>
      </c>
      <c r="O76" t="s">
        <v>3</v>
      </c>
      <c r="P76" t="s">
        <v>3</v>
      </c>
      <c r="Q76" t="s">
        <v>3</v>
      </c>
      <c r="R76">
        <v>0.53059999999999996</v>
      </c>
      <c r="S76">
        <v>100.0938</v>
      </c>
      <c r="T76" s="77">
        <v>0.1333</v>
      </c>
      <c r="U76" s="1" t="s">
        <v>3</v>
      </c>
      <c r="V76" s="29" t="s">
        <v>3</v>
      </c>
      <c r="W76" s="29" t="s">
        <v>3</v>
      </c>
      <c r="X76" s="55" t="s">
        <v>3</v>
      </c>
    </row>
    <row r="77" spans="1:24" ht="14.5" customHeight="1" x14ac:dyDescent="0.35">
      <c r="A77" s="46"/>
      <c r="B77" t="s">
        <v>1462</v>
      </c>
      <c r="C77" s="142" t="s">
        <v>1727</v>
      </c>
      <c r="D77">
        <v>51.098300000000002</v>
      </c>
      <c r="E77" t="s">
        <v>3</v>
      </c>
      <c r="F77">
        <v>2.7242999999999999</v>
      </c>
      <c r="G77">
        <v>6.8360000000000003</v>
      </c>
      <c r="H77" t="s">
        <v>3</v>
      </c>
      <c r="I77">
        <v>38.4527</v>
      </c>
      <c r="J77" t="s">
        <v>3</v>
      </c>
      <c r="K77" t="s">
        <v>3</v>
      </c>
      <c r="L77" t="s">
        <v>3</v>
      </c>
      <c r="M77" t="s">
        <v>3</v>
      </c>
      <c r="N77" t="s">
        <v>3</v>
      </c>
      <c r="O77" t="s">
        <v>3</v>
      </c>
      <c r="P77" t="s">
        <v>3</v>
      </c>
      <c r="Q77" t="s">
        <v>3</v>
      </c>
      <c r="R77">
        <v>0.43969999999999998</v>
      </c>
      <c r="S77">
        <v>99.551000000000002</v>
      </c>
      <c r="T77" s="77">
        <v>0.1338</v>
      </c>
      <c r="U77" s="1" t="s">
        <v>3</v>
      </c>
      <c r="V77" s="29" t="s">
        <v>3</v>
      </c>
      <c r="W77" s="29" t="s">
        <v>3</v>
      </c>
      <c r="X77" s="55" t="s">
        <v>3</v>
      </c>
    </row>
    <row r="78" spans="1:24" ht="14.5" customHeight="1" x14ac:dyDescent="0.35">
      <c r="A78" s="46"/>
      <c r="B78" t="s">
        <v>1463</v>
      </c>
      <c r="C78" s="142" t="s">
        <v>500</v>
      </c>
      <c r="D78" t="s">
        <v>3</v>
      </c>
      <c r="E78" t="s">
        <v>3</v>
      </c>
      <c r="F78" t="s">
        <v>3</v>
      </c>
      <c r="G78" t="s">
        <v>3</v>
      </c>
      <c r="H78" t="s">
        <v>3</v>
      </c>
      <c r="I78" t="s">
        <v>3</v>
      </c>
      <c r="J78" t="s">
        <v>3</v>
      </c>
      <c r="K78" t="s">
        <v>3</v>
      </c>
      <c r="L78" t="s">
        <v>3</v>
      </c>
      <c r="M78" t="s">
        <v>3</v>
      </c>
      <c r="N78" t="s">
        <v>3</v>
      </c>
      <c r="O78" t="s">
        <v>3</v>
      </c>
      <c r="P78" t="s">
        <v>3</v>
      </c>
      <c r="Q78" t="s">
        <v>3</v>
      </c>
      <c r="R78" t="s">
        <v>3</v>
      </c>
      <c r="S78" t="s">
        <v>3</v>
      </c>
      <c r="T78" s="77" t="s">
        <v>3</v>
      </c>
      <c r="U78" s="1" t="s">
        <v>3</v>
      </c>
      <c r="V78" s="29" t="s">
        <v>3</v>
      </c>
      <c r="W78" s="29" t="s">
        <v>3</v>
      </c>
      <c r="X78" s="55" t="s">
        <v>3</v>
      </c>
    </row>
    <row r="79" spans="1:24" ht="14.5" customHeight="1" x14ac:dyDescent="0.35">
      <c r="A79" s="46"/>
      <c r="B79" t="s">
        <v>1464</v>
      </c>
      <c r="C79" s="142" t="s">
        <v>1</v>
      </c>
      <c r="D79">
        <v>0.60399999999999998</v>
      </c>
      <c r="E79" t="s">
        <v>3</v>
      </c>
      <c r="F79" t="s">
        <v>3</v>
      </c>
      <c r="G79">
        <v>60.344999999999999</v>
      </c>
      <c r="H79" t="s">
        <v>3</v>
      </c>
      <c r="I79">
        <v>34.418999999999997</v>
      </c>
      <c r="J79" t="s">
        <v>3</v>
      </c>
      <c r="K79" t="s">
        <v>3</v>
      </c>
      <c r="L79" t="s">
        <v>3</v>
      </c>
      <c r="M79" t="s">
        <v>3</v>
      </c>
      <c r="N79" t="s">
        <v>3</v>
      </c>
      <c r="O79" t="s">
        <v>3</v>
      </c>
      <c r="P79" t="s">
        <v>3</v>
      </c>
      <c r="Q79" t="s">
        <v>3</v>
      </c>
      <c r="R79">
        <v>2.226</v>
      </c>
      <c r="S79">
        <v>97.593999999999994</v>
      </c>
      <c r="T79" s="77">
        <v>99.908900000000003</v>
      </c>
      <c r="U79" s="1" t="s">
        <v>3</v>
      </c>
      <c r="V79" s="29" t="s">
        <v>3</v>
      </c>
      <c r="W79" s="29" t="s">
        <v>3</v>
      </c>
      <c r="X79" s="55" t="s">
        <v>3</v>
      </c>
    </row>
    <row r="80" spans="1:24" ht="14.5" customHeight="1" x14ac:dyDescent="0.35">
      <c r="A80" s="50"/>
      <c r="B80" s="95" t="s">
        <v>1465</v>
      </c>
      <c r="C80" s="143" t="s">
        <v>500</v>
      </c>
      <c r="D80" s="95" t="s">
        <v>3</v>
      </c>
      <c r="E80" s="95" t="s">
        <v>3</v>
      </c>
      <c r="F80" s="95" t="s">
        <v>3</v>
      </c>
      <c r="G80" s="95" t="s">
        <v>3</v>
      </c>
      <c r="H80" s="95" t="s">
        <v>3</v>
      </c>
      <c r="I80" s="95" t="s">
        <v>3</v>
      </c>
      <c r="J80" s="95" t="s">
        <v>3</v>
      </c>
      <c r="K80" s="95" t="s">
        <v>3</v>
      </c>
      <c r="L80" s="95" t="s">
        <v>3</v>
      </c>
      <c r="M80" s="95" t="s">
        <v>3</v>
      </c>
      <c r="N80" s="95" t="s">
        <v>3</v>
      </c>
      <c r="O80" s="95" t="s">
        <v>3</v>
      </c>
      <c r="P80" s="95" t="s">
        <v>3</v>
      </c>
      <c r="Q80" s="95" t="s">
        <v>3</v>
      </c>
      <c r="R80" s="95" t="s">
        <v>3</v>
      </c>
      <c r="S80" s="95" t="s">
        <v>3</v>
      </c>
      <c r="T80" s="97" t="s">
        <v>3</v>
      </c>
      <c r="U80" s="8" t="s">
        <v>3</v>
      </c>
      <c r="V80" s="7" t="s">
        <v>3</v>
      </c>
      <c r="W80" s="7" t="s">
        <v>3</v>
      </c>
      <c r="X80" s="56" t="s">
        <v>3</v>
      </c>
    </row>
    <row r="81" spans="1:24" ht="14.5" customHeight="1" x14ac:dyDescent="0.35">
      <c r="A81" s="23" t="s">
        <v>84</v>
      </c>
      <c r="B81" s="94" t="s">
        <v>1466</v>
      </c>
      <c r="C81" s="141" t="s">
        <v>1</v>
      </c>
      <c r="D81" s="94">
        <v>39.86</v>
      </c>
      <c r="E81" s="94" t="s">
        <v>3</v>
      </c>
      <c r="F81" s="94">
        <v>1.29</v>
      </c>
      <c r="G81" s="94">
        <v>20.69</v>
      </c>
      <c r="H81" s="94">
        <v>0.48</v>
      </c>
      <c r="I81" s="94">
        <v>36.6</v>
      </c>
      <c r="J81" s="94" t="s">
        <v>3</v>
      </c>
      <c r="K81" s="94">
        <v>0.19</v>
      </c>
      <c r="L81" s="94">
        <v>0.01</v>
      </c>
      <c r="M81" s="94">
        <v>0.01</v>
      </c>
      <c r="N81" s="94">
        <v>0</v>
      </c>
      <c r="O81" s="94" t="s">
        <v>3</v>
      </c>
      <c r="P81" s="94" t="s">
        <v>3</v>
      </c>
      <c r="Q81" s="94">
        <v>0.01</v>
      </c>
      <c r="R81" s="94" t="s">
        <v>3</v>
      </c>
      <c r="S81" s="94">
        <v>99.14</v>
      </c>
      <c r="T81" s="96">
        <v>0.51910000000000001</v>
      </c>
      <c r="U81" s="23" t="s">
        <v>3</v>
      </c>
      <c r="V81" s="33" t="s">
        <v>3</v>
      </c>
      <c r="W81" s="33" t="s">
        <v>3</v>
      </c>
      <c r="X81" s="54" t="s">
        <v>3</v>
      </c>
    </row>
    <row r="82" spans="1:24" ht="14.5" customHeight="1" x14ac:dyDescent="0.35">
      <c r="A82" s="50"/>
      <c r="B82" s="95" t="s">
        <v>1467</v>
      </c>
      <c r="C82" s="143" t="s">
        <v>1</v>
      </c>
      <c r="D82" s="95">
        <v>38.35</v>
      </c>
      <c r="E82" s="95">
        <v>0.01</v>
      </c>
      <c r="F82" s="95">
        <v>0.66</v>
      </c>
      <c r="G82" s="95">
        <v>22.3</v>
      </c>
      <c r="H82" s="95">
        <v>0.52</v>
      </c>
      <c r="I82" s="95">
        <v>36.659999999999997</v>
      </c>
      <c r="J82" s="95" t="s">
        <v>3</v>
      </c>
      <c r="K82" s="95">
        <v>0.24</v>
      </c>
      <c r="L82" s="95">
        <v>0.01</v>
      </c>
      <c r="M82" s="95">
        <v>0.01</v>
      </c>
      <c r="N82" s="95">
        <v>0</v>
      </c>
      <c r="O82" s="95" t="s">
        <v>3</v>
      </c>
      <c r="P82" s="95" t="s">
        <v>3</v>
      </c>
      <c r="Q82" s="95">
        <v>0.01</v>
      </c>
      <c r="R82" s="95" t="s">
        <v>3</v>
      </c>
      <c r="S82" s="95">
        <v>98.77</v>
      </c>
      <c r="T82" s="97">
        <v>0.58150000000000002</v>
      </c>
      <c r="U82" s="8" t="s">
        <v>3</v>
      </c>
      <c r="V82" s="7" t="s">
        <v>3</v>
      </c>
      <c r="W82" s="7" t="s">
        <v>3</v>
      </c>
      <c r="X82" s="56" t="s">
        <v>3</v>
      </c>
    </row>
    <row r="83" spans="1:24" ht="14.5" customHeight="1" x14ac:dyDescent="0.35">
      <c r="A83" s="23" t="s">
        <v>146</v>
      </c>
      <c r="B83" s="94" t="s">
        <v>1468</v>
      </c>
      <c r="C83" s="141" t="s">
        <v>1727</v>
      </c>
      <c r="D83" s="94">
        <v>16.802</v>
      </c>
      <c r="E83" s="94">
        <v>0.02</v>
      </c>
      <c r="F83" s="94">
        <v>0.52800000000000002</v>
      </c>
      <c r="G83" s="94">
        <v>47.09</v>
      </c>
      <c r="H83" s="94">
        <v>1.506</v>
      </c>
      <c r="I83" s="94">
        <v>32.671999999999997</v>
      </c>
      <c r="J83" s="94" t="s">
        <v>3</v>
      </c>
      <c r="K83" s="94">
        <v>0.15</v>
      </c>
      <c r="L83" s="94">
        <v>0.01</v>
      </c>
      <c r="M83" s="94">
        <v>0.02</v>
      </c>
      <c r="N83" s="94" t="s">
        <v>3</v>
      </c>
      <c r="O83" s="94" t="s">
        <v>3</v>
      </c>
      <c r="P83" s="94" t="s">
        <v>3</v>
      </c>
      <c r="Q83" s="94" t="s">
        <v>3</v>
      </c>
      <c r="R83" s="94" t="s">
        <v>3</v>
      </c>
      <c r="S83" s="94">
        <v>98.798000000000002</v>
      </c>
      <c r="T83" s="96">
        <v>2.8026</v>
      </c>
      <c r="U83" s="23" t="s">
        <v>3</v>
      </c>
      <c r="V83" s="33" t="s">
        <v>3</v>
      </c>
      <c r="W83" s="33" t="s">
        <v>3</v>
      </c>
      <c r="X83" s="54" t="s">
        <v>3</v>
      </c>
    </row>
    <row r="84" spans="1:24" ht="14.5" customHeight="1" x14ac:dyDescent="0.35">
      <c r="A84" s="46"/>
      <c r="B84" t="s">
        <v>1469</v>
      </c>
      <c r="C84" s="142" t="s">
        <v>500</v>
      </c>
      <c r="D84">
        <v>56.01</v>
      </c>
      <c r="E84">
        <v>0.01</v>
      </c>
      <c r="F84">
        <v>1.88</v>
      </c>
      <c r="G84">
        <v>3.26</v>
      </c>
      <c r="H84">
        <v>0.32</v>
      </c>
      <c r="I84">
        <v>37.659999999999997</v>
      </c>
      <c r="J84" t="s">
        <v>3</v>
      </c>
      <c r="K84">
        <v>0.01</v>
      </c>
      <c r="L84">
        <v>0</v>
      </c>
      <c r="M84">
        <v>0</v>
      </c>
      <c r="N84">
        <v>0.01</v>
      </c>
      <c r="O84" t="s">
        <v>3</v>
      </c>
      <c r="P84" t="s">
        <v>3</v>
      </c>
      <c r="Q84">
        <v>0.01</v>
      </c>
      <c r="R84" t="s">
        <v>3</v>
      </c>
      <c r="S84">
        <v>99.17</v>
      </c>
      <c r="T84" s="77">
        <v>5.8200000000000002E-2</v>
      </c>
      <c r="U84" s="1" t="s">
        <v>3</v>
      </c>
      <c r="V84" s="29" t="s">
        <v>3</v>
      </c>
      <c r="W84" s="29" t="s">
        <v>3</v>
      </c>
      <c r="X84" s="55" t="s">
        <v>3</v>
      </c>
    </row>
    <row r="85" spans="1:24" ht="14.5" customHeight="1" x14ac:dyDescent="0.35">
      <c r="A85" s="46"/>
      <c r="B85" t="s">
        <v>1470</v>
      </c>
      <c r="C85" s="142" t="s">
        <v>500</v>
      </c>
      <c r="D85">
        <v>54.71</v>
      </c>
      <c r="E85">
        <v>0.01</v>
      </c>
      <c r="F85">
        <v>2.58</v>
      </c>
      <c r="G85">
        <v>2.93</v>
      </c>
      <c r="H85">
        <v>0.41</v>
      </c>
      <c r="I85">
        <v>38.049999999999997</v>
      </c>
      <c r="J85" t="s">
        <v>3</v>
      </c>
      <c r="K85">
        <v>0</v>
      </c>
      <c r="L85">
        <v>0</v>
      </c>
      <c r="M85">
        <v>0.04</v>
      </c>
      <c r="N85">
        <v>0.01</v>
      </c>
      <c r="O85" t="s">
        <v>3</v>
      </c>
      <c r="P85" t="s">
        <v>3</v>
      </c>
      <c r="Q85">
        <v>0.01</v>
      </c>
      <c r="R85" t="s">
        <v>3</v>
      </c>
      <c r="S85">
        <v>98.75</v>
      </c>
      <c r="T85" s="77">
        <v>5.3600000000000002E-2</v>
      </c>
      <c r="U85" s="1" t="s">
        <v>3</v>
      </c>
      <c r="V85" s="29" t="s">
        <v>3</v>
      </c>
      <c r="W85" s="29" t="s">
        <v>3</v>
      </c>
      <c r="X85" s="55" t="s">
        <v>3</v>
      </c>
    </row>
    <row r="86" spans="1:24" ht="14.5" customHeight="1" x14ac:dyDescent="0.35">
      <c r="A86" s="46"/>
      <c r="B86" t="s">
        <v>1471</v>
      </c>
      <c r="C86" s="142" t="s">
        <v>1</v>
      </c>
      <c r="D86">
        <v>42.04</v>
      </c>
      <c r="E86">
        <v>0.01</v>
      </c>
      <c r="F86">
        <v>0.89</v>
      </c>
      <c r="G86">
        <v>18.760000000000002</v>
      </c>
      <c r="H86">
        <v>0.49</v>
      </c>
      <c r="I86">
        <v>36.729999999999997</v>
      </c>
      <c r="J86" t="s">
        <v>3</v>
      </c>
      <c r="K86">
        <v>0.15</v>
      </c>
      <c r="L86">
        <v>0.01</v>
      </c>
      <c r="M86">
        <v>0.01</v>
      </c>
      <c r="N86">
        <v>0.01</v>
      </c>
      <c r="O86" t="s">
        <v>3</v>
      </c>
      <c r="P86" t="s">
        <v>3</v>
      </c>
      <c r="Q86">
        <v>0.01</v>
      </c>
      <c r="R86" t="s">
        <v>3</v>
      </c>
      <c r="S86">
        <v>99.11</v>
      </c>
      <c r="T86" s="77">
        <v>0.44619999999999999</v>
      </c>
      <c r="U86" s="1" t="s">
        <v>3</v>
      </c>
      <c r="V86" s="29" t="s">
        <v>3</v>
      </c>
      <c r="W86" s="29" t="s">
        <v>3</v>
      </c>
      <c r="X86" s="55" t="s">
        <v>3</v>
      </c>
    </row>
    <row r="87" spans="1:24" ht="14.5" customHeight="1" x14ac:dyDescent="0.35">
      <c r="A87" s="46"/>
      <c r="B87" t="s">
        <v>1472</v>
      </c>
      <c r="C87" s="142" t="s">
        <v>1</v>
      </c>
      <c r="D87">
        <v>41.82</v>
      </c>
      <c r="E87">
        <v>0</v>
      </c>
      <c r="F87">
        <v>0.78</v>
      </c>
      <c r="G87">
        <v>18.95</v>
      </c>
      <c r="H87">
        <v>0.48</v>
      </c>
      <c r="I87">
        <v>36.58</v>
      </c>
      <c r="J87" t="s">
        <v>3</v>
      </c>
      <c r="K87">
        <v>0.16</v>
      </c>
      <c r="L87">
        <v>0</v>
      </c>
      <c r="M87">
        <v>0.01</v>
      </c>
      <c r="N87">
        <v>0</v>
      </c>
      <c r="O87" t="s">
        <v>3</v>
      </c>
      <c r="P87" t="s">
        <v>3</v>
      </c>
      <c r="Q87" t="s">
        <v>3</v>
      </c>
      <c r="R87" t="s">
        <v>3</v>
      </c>
      <c r="S87">
        <v>98.78</v>
      </c>
      <c r="T87" s="77">
        <v>0.4531</v>
      </c>
      <c r="U87" s="1" t="s">
        <v>3</v>
      </c>
      <c r="V87" s="29" t="s">
        <v>3</v>
      </c>
      <c r="W87" s="29" t="s">
        <v>3</v>
      </c>
      <c r="X87" s="55" t="s">
        <v>3</v>
      </c>
    </row>
    <row r="88" spans="1:24" ht="14.5" customHeight="1" x14ac:dyDescent="0.35">
      <c r="A88" s="46"/>
      <c r="B88" t="s">
        <v>1473</v>
      </c>
      <c r="C88" s="142" t="s">
        <v>500</v>
      </c>
      <c r="D88">
        <v>24.7</v>
      </c>
      <c r="E88" t="s">
        <v>3</v>
      </c>
      <c r="F88">
        <v>41</v>
      </c>
      <c r="G88">
        <v>0.69</v>
      </c>
      <c r="H88">
        <v>0.08</v>
      </c>
      <c r="I88">
        <v>31.6</v>
      </c>
      <c r="J88" t="s">
        <v>3</v>
      </c>
      <c r="K88" t="s">
        <v>3</v>
      </c>
      <c r="L88">
        <v>0.01</v>
      </c>
      <c r="M88" t="s">
        <v>3</v>
      </c>
      <c r="N88" t="s">
        <v>3</v>
      </c>
      <c r="O88" t="s">
        <v>3</v>
      </c>
      <c r="P88" t="s">
        <v>3</v>
      </c>
      <c r="Q88">
        <v>0.01</v>
      </c>
      <c r="R88" t="s">
        <v>3</v>
      </c>
      <c r="S88">
        <v>98.09</v>
      </c>
      <c r="T88" s="77">
        <v>2.7900000000000001E-2</v>
      </c>
      <c r="U88" s="1" t="s">
        <v>3</v>
      </c>
      <c r="V88" s="29" t="s">
        <v>3</v>
      </c>
      <c r="W88" s="29" t="s">
        <v>3</v>
      </c>
      <c r="X88" s="55" t="s">
        <v>3</v>
      </c>
    </row>
    <row r="89" spans="1:24" ht="14.5" customHeight="1" x14ac:dyDescent="0.35">
      <c r="A89" s="46"/>
      <c r="B89" t="s">
        <v>1474</v>
      </c>
      <c r="C89" s="142" t="s">
        <v>1</v>
      </c>
      <c r="D89">
        <v>39.93</v>
      </c>
      <c r="E89">
        <v>0.01</v>
      </c>
      <c r="F89">
        <v>1.37</v>
      </c>
      <c r="G89">
        <v>20.420000000000002</v>
      </c>
      <c r="H89">
        <v>0.47</v>
      </c>
      <c r="I89">
        <v>36.61</v>
      </c>
      <c r="J89" t="s">
        <v>3</v>
      </c>
      <c r="K89">
        <v>0.25</v>
      </c>
      <c r="L89">
        <v>0.01</v>
      </c>
      <c r="M89">
        <v>0.01</v>
      </c>
      <c r="N89">
        <v>0.01</v>
      </c>
      <c r="O89" t="s">
        <v>3</v>
      </c>
      <c r="P89" t="s">
        <v>3</v>
      </c>
      <c r="Q89">
        <v>0.01</v>
      </c>
      <c r="R89" t="s">
        <v>3</v>
      </c>
      <c r="S89">
        <v>99.1</v>
      </c>
      <c r="T89" s="77">
        <v>0.51139999999999997</v>
      </c>
      <c r="U89" s="1" t="s">
        <v>3</v>
      </c>
      <c r="V89" s="29" t="s">
        <v>3</v>
      </c>
      <c r="W89" s="29" t="s">
        <v>3</v>
      </c>
      <c r="X89" s="55" t="s">
        <v>3</v>
      </c>
    </row>
    <row r="90" spans="1:24" ht="14.5" customHeight="1" x14ac:dyDescent="0.35">
      <c r="A90" s="46"/>
      <c r="B90" t="s">
        <v>1475</v>
      </c>
      <c r="C90" s="142" t="s">
        <v>1</v>
      </c>
      <c r="D90">
        <v>40.68</v>
      </c>
      <c r="E90">
        <v>0</v>
      </c>
      <c r="F90">
        <v>1.19</v>
      </c>
      <c r="G90">
        <v>19.79</v>
      </c>
      <c r="H90">
        <v>0.46</v>
      </c>
      <c r="I90">
        <v>36.58</v>
      </c>
      <c r="J90" t="s">
        <v>3</v>
      </c>
      <c r="K90">
        <v>0.17</v>
      </c>
      <c r="L90">
        <v>0.01</v>
      </c>
      <c r="M90">
        <v>0.01</v>
      </c>
      <c r="N90">
        <v>0.01</v>
      </c>
      <c r="O90" t="s">
        <v>3</v>
      </c>
      <c r="P90" t="s">
        <v>3</v>
      </c>
      <c r="Q90">
        <v>0.01</v>
      </c>
      <c r="R90" t="s">
        <v>3</v>
      </c>
      <c r="S90">
        <v>98.91</v>
      </c>
      <c r="T90" s="77">
        <v>0.48649999999999999</v>
      </c>
      <c r="U90" s="1" t="s">
        <v>3</v>
      </c>
      <c r="V90" s="29" t="s">
        <v>3</v>
      </c>
      <c r="W90" s="29" t="s">
        <v>3</v>
      </c>
      <c r="X90" s="55" t="s">
        <v>3</v>
      </c>
    </row>
    <row r="91" spans="1:24" ht="14.5" customHeight="1" x14ac:dyDescent="0.35">
      <c r="A91" s="46"/>
      <c r="B91" t="s">
        <v>1476</v>
      </c>
      <c r="C91" s="142" t="s">
        <v>1</v>
      </c>
      <c r="D91">
        <v>40.69</v>
      </c>
      <c r="E91">
        <v>0</v>
      </c>
      <c r="F91">
        <v>2.0499999999999998</v>
      </c>
      <c r="G91">
        <v>19.149999999999999</v>
      </c>
      <c r="H91">
        <v>0.45</v>
      </c>
      <c r="I91">
        <v>36.69</v>
      </c>
      <c r="J91" t="s">
        <v>3</v>
      </c>
      <c r="K91">
        <v>0.17</v>
      </c>
      <c r="L91">
        <v>0.01</v>
      </c>
      <c r="M91">
        <v>0</v>
      </c>
      <c r="N91">
        <v>0.01</v>
      </c>
      <c r="O91" t="s">
        <v>3</v>
      </c>
      <c r="P91" t="s">
        <v>3</v>
      </c>
      <c r="Q91" t="s">
        <v>3</v>
      </c>
      <c r="R91" t="s">
        <v>3</v>
      </c>
      <c r="S91">
        <v>99.22</v>
      </c>
      <c r="T91" s="77">
        <v>0.47060000000000002</v>
      </c>
      <c r="U91" s="1" t="s">
        <v>3</v>
      </c>
      <c r="V91" s="29" t="s">
        <v>3</v>
      </c>
      <c r="W91" s="29" t="s">
        <v>3</v>
      </c>
      <c r="X91" s="55" t="s">
        <v>3</v>
      </c>
    </row>
    <row r="92" spans="1:24" ht="14.5" customHeight="1" x14ac:dyDescent="0.35">
      <c r="A92" s="46"/>
      <c r="B92" t="s">
        <v>1477</v>
      </c>
      <c r="C92" s="142" t="s">
        <v>1</v>
      </c>
      <c r="D92">
        <v>40.409999999999997</v>
      </c>
      <c r="E92">
        <v>0</v>
      </c>
      <c r="F92">
        <v>0.66</v>
      </c>
      <c r="G92">
        <v>20.28</v>
      </c>
      <c r="H92">
        <v>0.51</v>
      </c>
      <c r="I92">
        <v>36.97</v>
      </c>
      <c r="J92" t="s">
        <v>3</v>
      </c>
      <c r="K92">
        <v>0.31</v>
      </c>
      <c r="L92">
        <v>0.01</v>
      </c>
      <c r="M92">
        <v>0.01</v>
      </c>
      <c r="N92">
        <v>0.02</v>
      </c>
      <c r="O92" t="s">
        <v>3</v>
      </c>
      <c r="P92" t="s">
        <v>3</v>
      </c>
      <c r="Q92" t="s">
        <v>3</v>
      </c>
      <c r="R92" t="s">
        <v>3</v>
      </c>
      <c r="S92">
        <v>99.18</v>
      </c>
      <c r="T92" s="77">
        <v>0.50190000000000001</v>
      </c>
      <c r="U92" s="1" t="s">
        <v>3</v>
      </c>
      <c r="V92" s="29" t="s">
        <v>3</v>
      </c>
      <c r="W92" s="29" t="s">
        <v>3</v>
      </c>
      <c r="X92" s="55" t="s">
        <v>3</v>
      </c>
    </row>
    <row r="93" spans="1:24" ht="14.5" customHeight="1" x14ac:dyDescent="0.35">
      <c r="A93" s="46"/>
      <c r="B93" t="s">
        <v>1478</v>
      </c>
      <c r="C93" s="142" t="s">
        <v>1</v>
      </c>
      <c r="D93">
        <v>38.04</v>
      </c>
      <c r="E93">
        <v>0</v>
      </c>
      <c r="F93">
        <v>0.66</v>
      </c>
      <c r="G93">
        <v>22.67</v>
      </c>
      <c r="H93">
        <v>0.5</v>
      </c>
      <c r="I93">
        <v>36.69</v>
      </c>
      <c r="J93" t="s">
        <v>3</v>
      </c>
      <c r="K93">
        <v>0.24</v>
      </c>
      <c r="L93">
        <v>0.01</v>
      </c>
      <c r="M93">
        <v>0.01</v>
      </c>
      <c r="N93">
        <v>0.02</v>
      </c>
      <c r="O93" t="s">
        <v>3</v>
      </c>
      <c r="P93" t="s">
        <v>3</v>
      </c>
      <c r="Q93" t="s">
        <v>3</v>
      </c>
      <c r="R93" t="s">
        <v>3</v>
      </c>
      <c r="S93">
        <v>98.84</v>
      </c>
      <c r="T93" s="77">
        <v>0.59599999999999997</v>
      </c>
      <c r="U93" s="1" t="s">
        <v>3</v>
      </c>
      <c r="V93" s="29" t="s">
        <v>3</v>
      </c>
      <c r="W93" s="29" t="s">
        <v>3</v>
      </c>
      <c r="X93" s="55" t="s">
        <v>3</v>
      </c>
    </row>
    <row r="94" spans="1:24" ht="14.5" customHeight="1" x14ac:dyDescent="0.35">
      <c r="A94" s="46"/>
      <c r="B94" t="s">
        <v>1479</v>
      </c>
      <c r="C94" s="142" t="s">
        <v>1</v>
      </c>
      <c r="D94">
        <v>38.549999999999997</v>
      </c>
      <c r="E94">
        <v>0.01</v>
      </c>
      <c r="F94">
        <v>1.86</v>
      </c>
      <c r="G94">
        <v>21.52</v>
      </c>
      <c r="H94">
        <v>0.49</v>
      </c>
      <c r="I94">
        <v>36.75</v>
      </c>
      <c r="J94" t="s">
        <v>3</v>
      </c>
      <c r="K94">
        <v>0.26</v>
      </c>
      <c r="L94">
        <v>0.01</v>
      </c>
      <c r="M94">
        <v>0</v>
      </c>
      <c r="N94">
        <v>0.01</v>
      </c>
      <c r="O94" t="s">
        <v>3</v>
      </c>
      <c r="P94" t="s">
        <v>3</v>
      </c>
      <c r="Q94">
        <v>0.01</v>
      </c>
      <c r="R94" t="s">
        <v>3</v>
      </c>
      <c r="S94">
        <v>99.47</v>
      </c>
      <c r="T94" s="77">
        <v>0.55820000000000003</v>
      </c>
      <c r="U94" s="1" t="s">
        <v>3</v>
      </c>
      <c r="V94" s="29" t="s">
        <v>3</v>
      </c>
      <c r="W94" s="29" t="s">
        <v>3</v>
      </c>
      <c r="X94" s="55" t="s">
        <v>3</v>
      </c>
    </row>
    <row r="95" spans="1:24" ht="14.5" customHeight="1" x14ac:dyDescent="0.35">
      <c r="A95" s="46"/>
      <c r="B95" t="s">
        <v>1480</v>
      </c>
      <c r="C95" s="142" t="s">
        <v>1</v>
      </c>
      <c r="D95">
        <v>39.94</v>
      </c>
      <c r="E95">
        <v>0.01</v>
      </c>
      <c r="F95">
        <v>0.87</v>
      </c>
      <c r="G95">
        <v>20.66</v>
      </c>
      <c r="H95">
        <v>0.46</v>
      </c>
      <c r="I95">
        <v>37.18</v>
      </c>
      <c r="J95" t="s">
        <v>3</v>
      </c>
      <c r="K95">
        <v>0.32</v>
      </c>
      <c r="L95">
        <v>0.01</v>
      </c>
      <c r="M95">
        <v>0</v>
      </c>
      <c r="N95">
        <v>0</v>
      </c>
      <c r="O95" t="s">
        <v>3</v>
      </c>
      <c r="P95" t="s">
        <v>3</v>
      </c>
      <c r="Q95">
        <v>0.01</v>
      </c>
      <c r="R95" t="s">
        <v>3</v>
      </c>
      <c r="S95">
        <v>99.46</v>
      </c>
      <c r="T95" s="77">
        <v>0.51729999999999998</v>
      </c>
      <c r="U95" s="1" t="s">
        <v>3</v>
      </c>
      <c r="V95" s="29" t="s">
        <v>3</v>
      </c>
      <c r="W95" s="29" t="s">
        <v>3</v>
      </c>
      <c r="X95" s="55" t="s">
        <v>3</v>
      </c>
    </row>
    <row r="96" spans="1:24" ht="14.5" customHeight="1" x14ac:dyDescent="0.35">
      <c r="A96" s="46"/>
      <c r="B96" t="s">
        <v>1481</v>
      </c>
      <c r="C96" s="142" t="s">
        <v>1</v>
      </c>
      <c r="D96">
        <v>38.909999999999997</v>
      </c>
      <c r="E96">
        <v>0</v>
      </c>
      <c r="F96">
        <v>2.09</v>
      </c>
      <c r="G96">
        <v>21.6</v>
      </c>
      <c r="H96">
        <v>0.51</v>
      </c>
      <c r="I96">
        <v>36.340000000000003</v>
      </c>
      <c r="J96" t="s">
        <v>3</v>
      </c>
      <c r="K96">
        <v>0.22</v>
      </c>
      <c r="L96">
        <v>0.01</v>
      </c>
      <c r="M96">
        <v>0</v>
      </c>
      <c r="N96">
        <v>0.01</v>
      </c>
      <c r="O96" t="s">
        <v>3</v>
      </c>
      <c r="P96" t="s">
        <v>3</v>
      </c>
      <c r="Q96">
        <v>0.01</v>
      </c>
      <c r="R96" t="s">
        <v>3</v>
      </c>
      <c r="S96">
        <v>99.7</v>
      </c>
      <c r="T96" s="77">
        <v>0.55510000000000004</v>
      </c>
      <c r="U96" s="1" t="s">
        <v>3</v>
      </c>
      <c r="V96" s="29" t="s">
        <v>3</v>
      </c>
      <c r="W96" s="29" t="s">
        <v>3</v>
      </c>
      <c r="X96" s="55" t="s">
        <v>3</v>
      </c>
    </row>
    <row r="97" spans="1:24" ht="14.5" customHeight="1" x14ac:dyDescent="0.35">
      <c r="A97" s="46"/>
      <c r="B97" t="s">
        <v>1482</v>
      </c>
      <c r="C97" s="142" t="s">
        <v>1</v>
      </c>
      <c r="D97">
        <v>39.04</v>
      </c>
      <c r="E97">
        <v>0.01</v>
      </c>
      <c r="F97">
        <v>2.34</v>
      </c>
      <c r="G97">
        <v>20.84</v>
      </c>
      <c r="H97">
        <v>0.5</v>
      </c>
      <c r="I97">
        <v>36.4</v>
      </c>
      <c r="J97" t="s">
        <v>3</v>
      </c>
      <c r="K97">
        <v>0.22</v>
      </c>
      <c r="L97">
        <v>0.01</v>
      </c>
      <c r="M97">
        <v>0.01</v>
      </c>
      <c r="N97">
        <v>0.01</v>
      </c>
      <c r="O97" t="s">
        <v>3</v>
      </c>
      <c r="P97" t="s">
        <v>3</v>
      </c>
      <c r="Q97" t="s">
        <v>3</v>
      </c>
      <c r="R97" t="s">
        <v>3</v>
      </c>
      <c r="S97">
        <v>99.38</v>
      </c>
      <c r="T97" s="77">
        <v>0.53380000000000005</v>
      </c>
      <c r="U97" s="1" t="s">
        <v>3</v>
      </c>
      <c r="V97" s="29" t="s">
        <v>3</v>
      </c>
      <c r="W97" s="29" t="s">
        <v>3</v>
      </c>
      <c r="X97" s="55" t="s">
        <v>3</v>
      </c>
    </row>
    <row r="98" spans="1:24" ht="14.5" customHeight="1" x14ac:dyDescent="0.35">
      <c r="A98" s="46"/>
      <c r="B98" t="s">
        <v>1483</v>
      </c>
      <c r="C98" s="142" t="s">
        <v>1</v>
      </c>
      <c r="D98">
        <v>39.08</v>
      </c>
      <c r="E98">
        <v>0</v>
      </c>
      <c r="F98">
        <v>0.59</v>
      </c>
      <c r="G98">
        <v>21.52</v>
      </c>
      <c r="H98">
        <v>0.47</v>
      </c>
      <c r="I98">
        <v>37.01</v>
      </c>
      <c r="J98" t="s">
        <v>3</v>
      </c>
      <c r="K98">
        <v>0.32</v>
      </c>
      <c r="L98">
        <v>0.01</v>
      </c>
      <c r="M98">
        <v>0.01</v>
      </c>
      <c r="N98">
        <v>0</v>
      </c>
      <c r="O98" t="s">
        <v>3</v>
      </c>
      <c r="P98" t="s">
        <v>3</v>
      </c>
      <c r="Q98">
        <v>0.01</v>
      </c>
      <c r="R98" t="s">
        <v>3</v>
      </c>
      <c r="S98">
        <v>99.02</v>
      </c>
      <c r="T98" s="77">
        <v>0.55069999999999997</v>
      </c>
      <c r="U98" s="1" t="s">
        <v>3</v>
      </c>
      <c r="V98" s="29" t="s">
        <v>3</v>
      </c>
      <c r="W98" s="29" t="s">
        <v>3</v>
      </c>
      <c r="X98" s="55" t="s">
        <v>3</v>
      </c>
    </row>
    <row r="99" spans="1:24" ht="14.5" customHeight="1" x14ac:dyDescent="0.35">
      <c r="A99" s="50"/>
      <c r="B99" s="95" t="s">
        <v>1484</v>
      </c>
      <c r="C99" s="143" t="s">
        <v>1</v>
      </c>
      <c r="D99" s="95">
        <v>38.700000000000003</v>
      </c>
      <c r="E99" s="95">
        <v>0.01</v>
      </c>
      <c r="F99" s="95">
        <v>0.65</v>
      </c>
      <c r="G99" s="95">
        <v>22.5</v>
      </c>
      <c r="H99" s="95">
        <v>0.52</v>
      </c>
      <c r="I99" s="95">
        <v>36.9</v>
      </c>
      <c r="J99" s="95" t="s">
        <v>3</v>
      </c>
      <c r="K99" s="95">
        <v>0.22</v>
      </c>
      <c r="L99" s="95">
        <v>0.01</v>
      </c>
      <c r="M99" s="95">
        <v>0.01</v>
      </c>
      <c r="N99" s="95">
        <v>0</v>
      </c>
      <c r="O99" s="95" t="s">
        <v>3</v>
      </c>
      <c r="P99" s="95" t="s">
        <v>3</v>
      </c>
      <c r="Q99" s="95" t="s">
        <v>3</v>
      </c>
      <c r="R99" s="95" t="s">
        <v>3</v>
      </c>
      <c r="S99" s="95">
        <v>99.52</v>
      </c>
      <c r="T99" s="97">
        <v>0.58140000000000003</v>
      </c>
      <c r="U99" s="8" t="s">
        <v>3</v>
      </c>
      <c r="V99" s="7" t="s">
        <v>3</v>
      </c>
      <c r="W99" s="7" t="s">
        <v>3</v>
      </c>
      <c r="X99" s="56" t="s">
        <v>3</v>
      </c>
    </row>
    <row r="100" spans="1:24" ht="14.5" customHeight="1" x14ac:dyDescent="0.35">
      <c r="A100" s="23" t="s">
        <v>186</v>
      </c>
      <c r="B100" s="94" t="s">
        <v>1485</v>
      </c>
      <c r="C100" s="141" t="s">
        <v>1727</v>
      </c>
      <c r="D100" s="94" t="s">
        <v>3</v>
      </c>
      <c r="E100" s="94" t="s">
        <v>3</v>
      </c>
      <c r="F100" s="94" t="s">
        <v>3</v>
      </c>
      <c r="G100" s="94" t="s">
        <v>3</v>
      </c>
      <c r="H100" s="94" t="s">
        <v>3</v>
      </c>
      <c r="I100" s="94" t="s">
        <v>3</v>
      </c>
      <c r="J100" s="94" t="s">
        <v>3</v>
      </c>
      <c r="K100" s="94" t="s">
        <v>3</v>
      </c>
      <c r="L100" s="94" t="s">
        <v>3</v>
      </c>
      <c r="M100" s="94" t="s">
        <v>3</v>
      </c>
      <c r="N100" s="94" t="s">
        <v>3</v>
      </c>
      <c r="O100" s="94" t="s">
        <v>3</v>
      </c>
      <c r="P100" s="94" t="s">
        <v>3</v>
      </c>
      <c r="Q100" s="94" t="s">
        <v>3</v>
      </c>
      <c r="R100" s="94" t="s">
        <v>3</v>
      </c>
      <c r="S100" s="94" t="s">
        <v>3</v>
      </c>
      <c r="T100" s="96" t="s">
        <v>3</v>
      </c>
      <c r="U100" s="23" t="s">
        <v>3</v>
      </c>
      <c r="V100" s="33" t="s">
        <v>3</v>
      </c>
      <c r="W100" s="33" t="s">
        <v>3</v>
      </c>
      <c r="X100" s="54" t="s">
        <v>3</v>
      </c>
    </row>
    <row r="101" spans="1:24" ht="14.5" customHeight="1" x14ac:dyDescent="0.35">
      <c r="A101" s="46"/>
      <c r="B101" t="s">
        <v>173</v>
      </c>
      <c r="C101" s="142" t="s">
        <v>1727</v>
      </c>
      <c r="D101">
        <v>35.46</v>
      </c>
      <c r="E101" t="s">
        <v>3</v>
      </c>
      <c r="F101">
        <v>0.4</v>
      </c>
      <c r="G101">
        <v>25.05</v>
      </c>
      <c r="H101">
        <v>0.46</v>
      </c>
      <c r="I101">
        <v>36.49</v>
      </c>
      <c r="J101" t="s">
        <v>3</v>
      </c>
      <c r="K101" t="s">
        <v>3</v>
      </c>
      <c r="L101" t="s">
        <v>3</v>
      </c>
      <c r="M101" t="s">
        <v>3</v>
      </c>
      <c r="N101" t="s">
        <v>3</v>
      </c>
      <c r="O101" t="s">
        <v>3</v>
      </c>
      <c r="P101" t="s">
        <v>3</v>
      </c>
      <c r="Q101" t="s">
        <v>3</v>
      </c>
      <c r="R101" t="s">
        <v>3</v>
      </c>
      <c r="S101">
        <v>97.86</v>
      </c>
      <c r="T101" s="77">
        <v>0.70640000000000003</v>
      </c>
      <c r="U101" s="1" t="s">
        <v>3</v>
      </c>
      <c r="V101" s="29" t="s">
        <v>3</v>
      </c>
      <c r="W101" s="29" t="s">
        <v>3</v>
      </c>
      <c r="X101" s="55" t="s">
        <v>3</v>
      </c>
    </row>
    <row r="102" spans="1:24" ht="14.5" customHeight="1" x14ac:dyDescent="0.35">
      <c r="A102" s="50"/>
      <c r="B102" s="95" t="s">
        <v>174</v>
      </c>
      <c r="C102" s="143" t="s">
        <v>1727</v>
      </c>
      <c r="D102" s="95" t="s">
        <v>3</v>
      </c>
      <c r="E102" s="95" t="s">
        <v>3</v>
      </c>
      <c r="F102" s="95" t="s">
        <v>3</v>
      </c>
      <c r="G102" s="95" t="s">
        <v>3</v>
      </c>
      <c r="H102" s="95" t="s">
        <v>3</v>
      </c>
      <c r="I102" s="95" t="s">
        <v>3</v>
      </c>
      <c r="J102" s="95" t="s">
        <v>3</v>
      </c>
      <c r="K102" s="95" t="s">
        <v>3</v>
      </c>
      <c r="L102" s="95" t="s">
        <v>3</v>
      </c>
      <c r="M102" s="95" t="s">
        <v>3</v>
      </c>
      <c r="N102" s="95" t="s">
        <v>3</v>
      </c>
      <c r="O102" s="95" t="s">
        <v>3</v>
      </c>
      <c r="P102" s="95" t="s">
        <v>3</v>
      </c>
      <c r="Q102" s="95" t="s">
        <v>3</v>
      </c>
      <c r="R102" s="95" t="s">
        <v>3</v>
      </c>
      <c r="S102" s="95" t="s">
        <v>3</v>
      </c>
      <c r="T102" s="97" t="s">
        <v>3</v>
      </c>
      <c r="U102" s="8" t="s">
        <v>3</v>
      </c>
      <c r="V102" s="7" t="s">
        <v>3</v>
      </c>
      <c r="W102" s="7" t="s">
        <v>3</v>
      </c>
      <c r="X102" s="56" t="s">
        <v>3</v>
      </c>
    </row>
    <row r="103" spans="1:24" ht="14.5" customHeight="1" x14ac:dyDescent="0.35">
      <c r="A103" s="23" t="s">
        <v>1518</v>
      </c>
      <c r="B103" s="94" t="s">
        <v>1486</v>
      </c>
      <c r="C103" s="141" t="s">
        <v>1</v>
      </c>
      <c r="D103" s="94">
        <v>40</v>
      </c>
      <c r="E103" s="94" t="s">
        <v>3</v>
      </c>
      <c r="F103" s="94">
        <v>0.1</v>
      </c>
      <c r="G103" s="94">
        <v>25.2</v>
      </c>
      <c r="H103" s="94">
        <v>0.4</v>
      </c>
      <c r="I103" s="94">
        <v>34.200000000000003</v>
      </c>
      <c r="J103" s="94" t="s">
        <v>3</v>
      </c>
      <c r="K103" s="94" t="s">
        <v>3</v>
      </c>
      <c r="L103" s="94" t="s">
        <v>3</v>
      </c>
      <c r="M103" s="94" t="s">
        <v>3</v>
      </c>
      <c r="N103" s="94" t="s">
        <v>3</v>
      </c>
      <c r="O103" s="94" t="s">
        <v>3</v>
      </c>
      <c r="P103" s="94" t="s">
        <v>3</v>
      </c>
      <c r="Q103" s="94" t="s">
        <v>3</v>
      </c>
      <c r="R103" s="94" t="s">
        <v>3</v>
      </c>
      <c r="S103" s="34">
        <f>SUM(D103:R103)</f>
        <v>99.9</v>
      </c>
      <c r="T103" s="122">
        <f>G103/D103</f>
        <v>0.63</v>
      </c>
      <c r="U103" s="32">
        <f>0.266*1000</f>
        <v>266</v>
      </c>
      <c r="V103" s="34">
        <f>152.9*1000</f>
        <v>152900</v>
      </c>
      <c r="W103" s="34">
        <v>8.3499999999999998E-3</v>
      </c>
      <c r="X103" s="70">
        <v>0.10987</v>
      </c>
    </row>
    <row r="104" spans="1:24" ht="14.5" customHeight="1" x14ac:dyDescent="0.35">
      <c r="A104" s="46"/>
      <c r="B104" t="s">
        <v>1487</v>
      </c>
      <c r="C104" s="142" t="s">
        <v>1</v>
      </c>
      <c r="D104">
        <v>40.1</v>
      </c>
      <c r="E104" t="s">
        <v>3</v>
      </c>
      <c r="F104">
        <v>0.9</v>
      </c>
      <c r="G104">
        <v>24.9</v>
      </c>
      <c r="H104">
        <v>0</v>
      </c>
      <c r="I104">
        <v>34.1</v>
      </c>
      <c r="J104" t="s">
        <v>3</v>
      </c>
      <c r="K104" t="s">
        <v>3</v>
      </c>
      <c r="L104" t="s">
        <v>3</v>
      </c>
      <c r="M104" t="s">
        <v>3</v>
      </c>
      <c r="N104" t="s">
        <v>3</v>
      </c>
      <c r="O104" t="s">
        <v>3</v>
      </c>
      <c r="P104" t="s">
        <v>3</v>
      </c>
      <c r="Q104" t="s">
        <v>3</v>
      </c>
      <c r="R104" t="s">
        <v>3</v>
      </c>
      <c r="S104">
        <v>100</v>
      </c>
      <c r="T104" s="77">
        <v>0.62090000000000001</v>
      </c>
      <c r="U104" s="27">
        <f>0.263*1000</f>
        <v>263</v>
      </c>
      <c r="V104" s="47">
        <f>319.9*1000</f>
        <v>319900</v>
      </c>
      <c r="W104" s="47">
        <v>3.9100000000000003E-3</v>
      </c>
      <c r="X104" s="28">
        <v>0.10947999999999999</v>
      </c>
    </row>
    <row r="105" spans="1:24" ht="14.5" customHeight="1" x14ac:dyDescent="0.35">
      <c r="A105" s="46"/>
      <c r="B105" t="s">
        <v>1488</v>
      </c>
      <c r="C105" s="142" t="s">
        <v>1</v>
      </c>
      <c r="D105">
        <v>42.2</v>
      </c>
      <c r="E105" t="s">
        <v>3</v>
      </c>
      <c r="F105">
        <v>0</v>
      </c>
      <c r="G105">
        <v>22.3</v>
      </c>
      <c r="H105">
        <v>1.1000000000000001</v>
      </c>
      <c r="I105">
        <v>34.4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 t="s">
        <v>3</v>
      </c>
      <c r="P105" t="s">
        <v>3</v>
      </c>
      <c r="Q105" t="s">
        <v>3</v>
      </c>
      <c r="R105" t="s">
        <v>3</v>
      </c>
      <c r="S105">
        <v>100</v>
      </c>
      <c r="T105" s="77">
        <v>0.52839999999999998</v>
      </c>
      <c r="U105" s="27">
        <f>0.213*1000</f>
        <v>213</v>
      </c>
      <c r="V105" s="47">
        <f>35.85*1000</f>
        <v>35850</v>
      </c>
      <c r="W105" s="47">
        <v>2.8559999999999999E-2</v>
      </c>
      <c r="X105" s="28">
        <v>0.11098</v>
      </c>
    </row>
    <row r="106" spans="1:24" ht="14.5" customHeight="1" x14ac:dyDescent="0.35">
      <c r="A106" s="46"/>
      <c r="B106" t="s">
        <v>1489</v>
      </c>
      <c r="C106" s="142" t="s">
        <v>1</v>
      </c>
      <c r="D106" t="s">
        <v>3</v>
      </c>
      <c r="E106" t="s">
        <v>3</v>
      </c>
      <c r="F106" t="s">
        <v>3</v>
      </c>
      <c r="G106" t="s">
        <v>3</v>
      </c>
      <c r="H106" t="s">
        <v>3</v>
      </c>
      <c r="I106" t="s">
        <v>3</v>
      </c>
      <c r="J106" t="s">
        <v>3</v>
      </c>
      <c r="K106" t="s">
        <v>3</v>
      </c>
      <c r="L106" t="s">
        <v>3</v>
      </c>
      <c r="M106" t="s">
        <v>3</v>
      </c>
      <c r="N106" t="s">
        <v>3</v>
      </c>
      <c r="O106" t="s">
        <v>3</v>
      </c>
      <c r="P106" t="s">
        <v>3</v>
      </c>
      <c r="Q106" t="s">
        <v>3</v>
      </c>
      <c r="R106" t="s">
        <v>3</v>
      </c>
      <c r="S106" t="s">
        <v>3</v>
      </c>
      <c r="T106" s="77" t="s">
        <v>3</v>
      </c>
      <c r="U106" s="27">
        <f>0.355*1000</f>
        <v>355</v>
      </c>
      <c r="V106" s="47">
        <f>53.7*1000</f>
        <v>53700</v>
      </c>
      <c r="W106" s="47">
        <v>3.1800000000000002E-2</v>
      </c>
      <c r="X106" s="28">
        <v>0.11115999999999999</v>
      </c>
    </row>
    <row r="107" spans="1:24" ht="14.5" customHeight="1" x14ac:dyDescent="0.35">
      <c r="A107" s="46"/>
      <c r="B107" t="s">
        <v>1490</v>
      </c>
      <c r="C107" s="142" t="s">
        <v>1</v>
      </c>
      <c r="D107" t="s">
        <v>3</v>
      </c>
      <c r="E107" t="s">
        <v>3</v>
      </c>
      <c r="F107" t="s">
        <v>3</v>
      </c>
      <c r="G107" t="s">
        <v>3</v>
      </c>
      <c r="H107" t="s">
        <v>3</v>
      </c>
      <c r="I107" t="s">
        <v>3</v>
      </c>
      <c r="J107" t="s">
        <v>3</v>
      </c>
      <c r="K107" t="s">
        <v>3</v>
      </c>
      <c r="L107" t="s">
        <v>3</v>
      </c>
      <c r="M107" t="s">
        <v>3</v>
      </c>
      <c r="N107" t="s">
        <v>3</v>
      </c>
      <c r="O107" t="s">
        <v>3</v>
      </c>
      <c r="P107" t="s">
        <v>3</v>
      </c>
      <c r="Q107" t="s">
        <v>3</v>
      </c>
      <c r="R107" t="s">
        <v>3</v>
      </c>
      <c r="S107" t="s">
        <v>3</v>
      </c>
      <c r="T107" s="77" t="s">
        <v>3</v>
      </c>
      <c r="U107" s="27">
        <f>0.756*1000</f>
        <v>756</v>
      </c>
      <c r="V107" s="47">
        <f>14.31*1000</f>
        <v>14310</v>
      </c>
      <c r="W107" s="47">
        <v>0.25419999999999998</v>
      </c>
      <c r="X107" s="28">
        <v>0.1191</v>
      </c>
    </row>
    <row r="108" spans="1:24" ht="14.5" customHeight="1" x14ac:dyDescent="0.35">
      <c r="A108" s="46"/>
      <c r="B108" t="s">
        <v>1491</v>
      </c>
      <c r="C108" s="142" t="s">
        <v>1</v>
      </c>
      <c r="D108" t="s">
        <v>3</v>
      </c>
      <c r="E108" t="s">
        <v>3</v>
      </c>
      <c r="F108" t="s">
        <v>3</v>
      </c>
      <c r="G108" t="s">
        <v>3</v>
      </c>
      <c r="H108" t="s">
        <v>3</v>
      </c>
      <c r="I108" t="s">
        <v>3</v>
      </c>
      <c r="J108" t="s">
        <v>3</v>
      </c>
      <c r="K108" t="s">
        <v>3</v>
      </c>
      <c r="L108" t="s">
        <v>3</v>
      </c>
      <c r="M108" t="s">
        <v>3</v>
      </c>
      <c r="N108" t="s">
        <v>3</v>
      </c>
      <c r="O108" t="s">
        <v>3</v>
      </c>
      <c r="P108" t="s">
        <v>3</v>
      </c>
      <c r="Q108" t="s">
        <v>3</v>
      </c>
      <c r="R108" t="s">
        <v>3</v>
      </c>
      <c r="S108" t="s">
        <v>3</v>
      </c>
      <c r="T108" s="77" t="s">
        <v>3</v>
      </c>
      <c r="U108" s="27">
        <f>0.518*1000</f>
        <v>518</v>
      </c>
      <c r="V108" s="47">
        <f>23.8*1000</f>
        <v>23800</v>
      </c>
      <c r="W108" s="47">
        <v>0.1048</v>
      </c>
      <c r="X108" s="28">
        <v>0.11589000000000001</v>
      </c>
    </row>
    <row r="109" spans="1:24" ht="14.5" customHeight="1" x14ac:dyDescent="0.35">
      <c r="A109" s="46"/>
      <c r="B109" t="s">
        <v>1492</v>
      </c>
      <c r="C109" s="142" t="s">
        <v>1</v>
      </c>
      <c r="D109">
        <v>41.6</v>
      </c>
      <c r="E109" t="s">
        <v>3</v>
      </c>
      <c r="F109">
        <v>0.7</v>
      </c>
      <c r="G109">
        <v>23.1</v>
      </c>
      <c r="H109">
        <v>0.5</v>
      </c>
      <c r="I109">
        <v>34.200000000000003</v>
      </c>
      <c r="J109" t="s">
        <v>3</v>
      </c>
      <c r="K109" t="s">
        <v>3</v>
      </c>
      <c r="L109" t="s">
        <v>3</v>
      </c>
      <c r="M109" t="s">
        <v>3</v>
      </c>
      <c r="N109" t="s">
        <v>3</v>
      </c>
      <c r="O109" t="s">
        <v>3</v>
      </c>
      <c r="P109" t="s">
        <v>3</v>
      </c>
      <c r="Q109" t="s">
        <v>3</v>
      </c>
      <c r="R109" t="s">
        <v>3</v>
      </c>
      <c r="S109">
        <v>100.1</v>
      </c>
      <c r="T109" s="77">
        <v>0.55530000000000002</v>
      </c>
      <c r="U109" s="27">
        <f>0.348*1000</f>
        <v>348</v>
      </c>
      <c r="V109" s="47">
        <f>9.931*1000</f>
        <v>9931</v>
      </c>
      <c r="W109" s="47">
        <v>0.16889999999999999</v>
      </c>
      <c r="X109" s="28">
        <v>0.11956</v>
      </c>
    </row>
    <row r="110" spans="1:24" ht="14.5" customHeight="1" x14ac:dyDescent="0.35">
      <c r="A110" s="46"/>
      <c r="B110" t="s">
        <v>1493</v>
      </c>
      <c r="C110" s="142" t="s">
        <v>1</v>
      </c>
      <c r="D110">
        <v>39.700000000000003</v>
      </c>
      <c r="E110" t="s">
        <v>3</v>
      </c>
      <c r="F110">
        <v>0</v>
      </c>
      <c r="G110">
        <v>25.6</v>
      </c>
      <c r="H110">
        <v>0.5</v>
      </c>
      <c r="I110">
        <v>34.200000000000003</v>
      </c>
      <c r="J110" t="s">
        <v>3</v>
      </c>
      <c r="K110" t="s">
        <v>3</v>
      </c>
      <c r="L110" t="s">
        <v>3</v>
      </c>
      <c r="M110" t="s">
        <v>3</v>
      </c>
      <c r="N110" t="s">
        <v>3</v>
      </c>
      <c r="O110" t="s">
        <v>3</v>
      </c>
      <c r="P110" t="s">
        <v>3</v>
      </c>
      <c r="Q110" t="s">
        <v>3</v>
      </c>
      <c r="R110" t="s">
        <v>3</v>
      </c>
      <c r="S110">
        <v>100</v>
      </c>
      <c r="T110" s="77">
        <v>0.64480000000000004</v>
      </c>
      <c r="U110" s="27">
        <f>0.449*1000</f>
        <v>449</v>
      </c>
      <c r="V110" s="47">
        <f>28.28*1000</f>
        <v>28280</v>
      </c>
      <c r="W110" s="47">
        <v>7.6480000000000006E-2</v>
      </c>
      <c r="X110" s="28">
        <v>0.11405999999999999</v>
      </c>
    </row>
    <row r="111" spans="1:24" ht="14.5" customHeight="1" x14ac:dyDescent="0.35">
      <c r="A111" s="46"/>
      <c r="B111" t="s">
        <v>1494</v>
      </c>
      <c r="C111" s="142" t="s">
        <v>1</v>
      </c>
      <c r="D111" t="s">
        <v>3</v>
      </c>
      <c r="E111" t="s">
        <v>3</v>
      </c>
      <c r="F111" t="s">
        <v>3</v>
      </c>
      <c r="G111" t="s">
        <v>3</v>
      </c>
      <c r="H111" t="s">
        <v>3</v>
      </c>
      <c r="I111" t="s">
        <v>3</v>
      </c>
      <c r="J111" t="s">
        <v>3</v>
      </c>
      <c r="K111" t="s">
        <v>3</v>
      </c>
      <c r="L111" t="s">
        <v>3</v>
      </c>
      <c r="M111" t="s">
        <v>3</v>
      </c>
      <c r="N111" t="s">
        <v>3</v>
      </c>
      <c r="O111" t="s">
        <v>3</v>
      </c>
      <c r="P111" t="s">
        <v>3</v>
      </c>
      <c r="Q111" t="s">
        <v>3</v>
      </c>
      <c r="R111" t="s">
        <v>3</v>
      </c>
      <c r="S111" t="s">
        <v>3</v>
      </c>
      <c r="T111" s="77" t="s">
        <v>3</v>
      </c>
      <c r="U111" s="27">
        <f>0.942*1000</f>
        <v>942</v>
      </c>
      <c r="V111" s="47">
        <f>13.74*1000</f>
        <v>13740</v>
      </c>
      <c r="W111" s="47">
        <v>0.33</v>
      </c>
      <c r="X111" s="28">
        <v>0.11586</v>
      </c>
    </row>
    <row r="112" spans="1:24" ht="14.5" customHeight="1" x14ac:dyDescent="0.35">
      <c r="A112" s="46"/>
      <c r="B112" t="s">
        <v>1495</v>
      </c>
      <c r="C112" s="142" t="s">
        <v>1</v>
      </c>
      <c r="D112">
        <v>37.799999999999997</v>
      </c>
      <c r="E112" t="s">
        <v>3</v>
      </c>
      <c r="F112">
        <v>0</v>
      </c>
      <c r="G112">
        <v>27.9</v>
      </c>
      <c r="H112">
        <v>0.4</v>
      </c>
      <c r="I112">
        <v>33.9</v>
      </c>
      <c r="J112" t="s">
        <v>3</v>
      </c>
      <c r="K112" t="s">
        <v>3</v>
      </c>
      <c r="L112" t="s">
        <v>3</v>
      </c>
      <c r="M112" t="s">
        <v>3</v>
      </c>
      <c r="N112" t="s">
        <v>3</v>
      </c>
      <c r="O112" t="s">
        <v>3</v>
      </c>
      <c r="P112" t="s">
        <v>3</v>
      </c>
      <c r="Q112" t="s">
        <v>3</v>
      </c>
      <c r="R112" t="s">
        <v>3</v>
      </c>
      <c r="S112">
        <v>100</v>
      </c>
      <c r="T112" s="77">
        <v>0.73809999999999998</v>
      </c>
      <c r="U112" s="27">
        <f>0.292*1000</f>
        <v>292</v>
      </c>
      <c r="V112" s="47">
        <f>13*1000</f>
        <v>13000</v>
      </c>
      <c r="W112" s="47">
        <v>0.1084</v>
      </c>
      <c r="X112" s="28">
        <v>0.11737</v>
      </c>
    </row>
    <row r="113" spans="1:24" ht="14.5" customHeight="1" x14ac:dyDescent="0.35">
      <c r="A113" s="46"/>
      <c r="B113" t="s">
        <v>1496</v>
      </c>
      <c r="C113" s="142" t="s">
        <v>1</v>
      </c>
      <c r="D113">
        <v>41.9</v>
      </c>
      <c r="E113" t="s">
        <v>3</v>
      </c>
      <c r="F113">
        <v>1.8</v>
      </c>
      <c r="G113">
        <v>22.2</v>
      </c>
      <c r="H113">
        <v>0.4</v>
      </c>
      <c r="I113">
        <v>33.700000000000003</v>
      </c>
      <c r="J113" t="s">
        <v>3</v>
      </c>
      <c r="K113" t="s">
        <v>3</v>
      </c>
      <c r="L113" t="s">
        <v>3</v>
      </c>
      <c r="M113" t="s">
        <v>3</v>
      </c>
      <c r="N113" t="s">
        <v>3</v>
      </c>
      <c r="O113" t="s">
        <v>3</v>
      </c>
      <c r="P113" t="s">
        <v>3</v>
      </c>
      <c r="Q113" t="s">
        <v>3</v>
      </c>
      <c r="R113" t="s">
        <v>3</v>
      </c>
      <c r="S113">
        <v>100</v>
      </c>
      <c r="T113" s="77">
        <v>0.52980000000000005</v>
      </c>
      <c r="U113" s="27">
        <f>0.29*1000</f>
        <v>290</v>
      </c>
      <c r="V113" s="47">
        <f>350.1*1000</f>
        <v>350100</v>
      </c>
      <c r="W113" s="47">
        <v>3.9899999999999996E-3</v>
      </c>
      <c r="X113" s="28">
        <v>0.10929999999999999</v>
      </c>
    </row>
    <row r="114" spans="1:24" ht="14.5" customHeight="1" x14ac:dyDescent="0.35">
      <c r="A114" s="46"/>
      <c r="B114" t="s">
        <v>1497</v>
      </c>
      <c r="C114" s="142" t="s">
        <v>1</v>
      </c>
      <c r="D114">
        <v>43.5</v>
      </c>
      <c r="E114" t="s">
        <v>3</v>
      </c>
      <c r="F114">
        <v>0.9</v>
      </c>
      <c r="G114">
        <v>20.7</v>
      </c>
      <c r="H114">
        <v>0.3</v>
      </c>
      <c r="I114">
        <v>34.6</v>
      </c>
      <c r="J114" t="s">
        <v>3</v>
      </c>
      <c r="K114" t="s">
        <v>3</v>
      </c>
      <c r="L114" t="s">
        <v>3</v>
      </c>
      <c r="M114" t="s">
        <v>3</v>
      </c>
      <c r="N114" t="s">
        <v>3</v>
      </c>
      <c r="O114" t="s">
        <v>3</v>
      </c>
      <c r="P114" t="s">
        <v>3</v>
      </c>
      <c r="Q114" t="s">
        <v>3</v>
      </c>
      <c r="R114" t="s">
        <v>3</v>
      </c>
      <c r="S114">
        <v>100</v>
      </c>
      <c r="T114" s="77">
        <v>0.47589999999999999</v>
      </c>
      <c r="U114" s="27">
        <f>0.743*1000</f>
        <v>743</v>
      </c>
      <c r="V114" s="47">
        <f>73.84*1000</f>
        <v>73840</v>
      </c>
      <c r="W114" s="47">
        <v>4.8399999999999997E-3</v>
      </c>
      <c r="X114" s="28">
        <v>0.10913</v>
      </c>
    </row>
    <row r="115" spans="1:24" ht="14.5" customHeight="1" x14ac:dyDescent="0.35">
      <c r="A115" s="46"/>
      <c r="B115" t="s">
        <v>1498</v>
      </c>
      <c r="C115" s="142" t="s">
        <v>1</v>
      </c>
      <c r="D115">
        <v>41.9</v>
      </c>
      <c r="E115" t="s">
        <v>3</v>
      </c>
      <c r="F115">
        <v>0.6</v>
      </c>
      <c r="G115">
        <v>22.7</v>
      </c>
      <c r="H115">
        <v>0.3</v>
      </c>
      <c r="I115">
        <v>34.4</v>
      </c>
      <c r="J115" t="s">
        <v>3</v>
      </c>
      <c r="K115" t="s">
        <v>3</v>
      </c>
      <c r="L115" t="s">
        <v>3</v>
      </c>
      <c r="M115" t="s">
        <v>3</v>
      </c>
      <c r="N115" t="s">
        <v>3</v>
      </c>
      <c r="O115" t="s">
        <v>3</v>
      </c>
      <c r="P115" t="s">
        <v>3</v>
      </c>
      <c r="Q115" t="s">
        <v>3</v>
      </c>
      <c r="R115" t="s">
        <v>3</v>
      </c>
      <c r="S115">
        <v>99.9</v>
      </c>
      <c r="T115" s="77">
        <v>0.54179999999999995</v>
      </c>
      <c r="U115" s="27">
        <f>0.848*1000</f>
        <v>848</v>
      </c>
      <c r="V115" s="47">
        <f>2142*1000</f>
        <v>2142000</v>
      </c>
      <c r="W115" s="47">
        <v>1.9E-3</v>
      </c>
      <c r="X115" s="28">
        <v>0.10928</v>
      </c>
    </row>
    <row r="116" spans="1:24" ht="14.5" customHeight="1" x14ac:dyDescent="0.35">
      <c r="A116" s="46"/>
      <c r="B116" t="s">
        <v>1499</v>
      </c>
      <c r="C116" s="142" t="s">
        <v>1</v>
      </c>
      <c r="D116" t="s">
        <v>3</v>
      </c>
      <c r="E116" t="s">
        <v>3</v>
      </c>
      <c r="F116" t="s">
        <v>3</v>
      </c>
      <c r="G116" t="s">
        <v>3</v>
      </c>
      <c r="H116" t="s">
        <v>3</v>
      </c>
      <c r="I116" t="s">
        <v>3</v>
      </c>
      <c r="J116" t="s">
        <v>3</v>
      </c>
      <c r="K116" t="s">
        <v>3</v>
      </c>
      <c r="L116" t="s">
        <v>3</v>
      </c>
      <c r="M116" t="s">
        <v>3</v>
      </c>
      <c r="N116" t="s">
        <v>3</v>
      </c>
      <c r="O116" t="s">
        <v>3</v>
      </c>
      <c r="P116" t="s">
        <v>3</v>
      </c>
      <c r="Q116" t="s">
        <v>3</v>
      </c>
      <c r="R116" t="s">
        <v>3</v>
      </c>
      <c r="S116" t="s">
        <v>3</v>
      </c>
      <c r="T116" s="77" t="s">
        <v>3</v>
      </c>
      <c r="U116" s="27">
        <f>0.148*1000</f>
        <v>148</v>
      </c>
      <c r="V116" s="47">
        <f>144.5*1000</f>
        <v>144500</v>
      </c>
      <c r="W116" s="47">
        <v>4.8999999999999998E-3</v>
      </c>
      <c r="X116" s="28">
        <v>0.10925</v>
      </c>
    </row>
    <row r="117" spans="1:24" ht="14.5" customHeight="1" x14ac:dyDescent="0.35">
      <c r="A117" s="46"/>
      <c r="B117" t="s">
        <v>1500</v>
      </c>
      <c r="C117" s="142" t="s">
        <v>1</v>
      </c>
      <c r="D117">
        <v>42.2</v>
      </c>
      <c r="E117" t="s">
        <v>3</v>
      </c>
      <c r="F117">
        <v>0</v>
      </c>
      <c r="G117">
        <v>22.5</v>
      </c>
      <c r="H117">
        <v>0.5</v>
      </c>
      <c r="I117">
        <v>34.700000000000003</v>
      </c>
      <c r="J117" t="s">
        <v>3</v>
      </c>
      <c r="K117" t="s">
        <v>3</v>
      </c>
      <c r="L117" t="s">
        <v>3</v>
      </c>
      <c r="M117" t="s">
        <v>3</v>
      </c>
      <c r="N117" t="s">
        <v>3</v>
      </c>
      <c r="O117" t="s">
        <v>3</v>
      </c>
      <c r="P117" t="s">
        <v>3</v>
      </c>
      <c r="Q117" t="s">
        <v>3</v>
      </c>
      <c r="R117" t="s">
        <v>3</v>
      </c>
      <c r="S117">
        <v>99.9</v>
      </c>
      <c r="T117" s="77">
        <v>0.53320000000000001</v>
      </c>
      <c r="U117" s="27">
        <f>0.297*1000</f>
        <v>297</v>
      </c>
      <c r="V117" s="47">
        <f>271.25*1000</f>
        <v>271250</v>
      </c>
      <c r="W117" s="47">
        <v>3.6800000000000001E-3</v>
      </c>
      <c r="X117" s="28">
        <v>0.10903</v>
      </c>
    </row>
    <row r="118" spans="1:24" ht="14.5" customHeight="1" x14ac:dyDescent="0.35">
      <c r="A118" s="46"/>
      <c r="B118" t="s">
        <v>1501</v>
      </c>
      <c r="C118" s="142" t="s">
        <v>1</v>
      </c>
      <c r="D118">
        <v>51.5</v>
      </c>
      <c r="E118" t="s">
        <v>3</v>
      </c>
      <c r="F118">
        <v>0.3</v>
      </c>
      <c r="G118">
        <v>11.3</v>
      </c>
      <c r="H118">
        <v>0.3</v>
      </c>
      <c r="I118">
        <v>36.5</v>
      </c>
      <c r="J118" t="s">
        <v>3</v>
      </c>
      <c r="K118" t="s">
        <v>3</v>
      </c>
      <c r="L118" t="s">
        <v>3</v>
      </c>
      <c r="M118" t="s">
        <v>3</v>
      </c>
      <c r="N118" t="s">
        <v>3</v>
      </c>
      <c r="O118" t="s">
        <v>3</v>
      </c>
      <c r="P118" t="s">
        <v>3</v>
      </c>
      <c r="Q118" t="s">
        <v>3</v>
      </c>
      <c r="R118" t="s">
        <v>3</v>
      </c>
      <c r="S118">
        <v>99.9</v>
      </c>
      <c r="T118" s="77">
        <v>0.21940000000000001</v>
      </c>
      <c r="U118" s="27">
        <f>0.433*1000</f>
        <v>433</v>
      </c>
      <c r="V118" s="47">
        <f>421*1000</f>
        <v>421000</v>
      </c>
      <c r="W118" s="47">
        <v>4.9399999999999999E-3</v>
      </c>
      <c r="X118" s="28">
        <v>0.10953</v>
      </c>
    </row>
    <row r="119" spans="1:24" ht="14.5" customHeight="1" x14ac:dyDescent="0.35">
      <c r="A119" s="46"/>
      <c r="B119" t="s">
        <v>1502</v>
      </c>
      <c r="C119" s="142" t="s">
        <v>1</v>
      </c>
      <c r="D119">
        <v>41.9</v>
      </c>
      <c r="E119" t="s">
        <v>3</v>
      </c>
      <c r="F119">
        <v>0</v>
      </c>
      <c r="G119">
        <v>22.9</v>
      </c>
      <c r="H119">
        <v>0.5</v>
      </c>
      <c r="I119">
        <v>34.6</v>
      </c>
      <c r="J119" t="s">
        <v>3</v>
      </c>
      <c r="K119" t="s">
        <v>3</v>
      </c>
      <c r="L119" t="s">
        <v>3</v>
      </c>
      <c r="M119" t="s">
        <v>3</v>
      </c>
      <c r="N119" t="s">
        <v>3</v>
      </c>
      <c r="O119" t="s">
        <v>3</v>
      </c>
      <c r="P119" t="s">
        <v>3</v>
      </c>
      <c r="Q119" t="s">
        <v>3</v>
      </c>
      <c r="R119" t="s">
        <v>3</v>
      </c>
      <c r="S119">
        <v>99.9</v>
      </c>
      <c r="T119" s="77">
        <v>0.54649999999999999</v>
      </c>
      <c r="U119" s="27">
        <f>0.329*1000</f>
        <v>329</v>
      </c>
      <c r="V119" s="47">
        <f>346.5*1000</f>
        <v>346500</v>
      </c>
      <c r="W119" s="47">
        <v>4.5700000000000003E-3</v>
      </c>
      <c r="X119" s="28">
        <v>0.10928</v>
      </c>
    </row>
    <row r="120" spans="1:24" ht="14.5" customHeight="1" x14ac:dyDescent="0.35">
      <c r="A120" s="46"/>
      <c r="B120" t="s">
        <v>1503</v>
      </c>
      <c r="C120" s="142" t="s">
        <v>1</v>
      </c>
      <c r="D120">
        <v>40.299999999999997</v>
      </c>
      <c r="E120" t="s">
        <v>3</v>
      </c>
      <c r="F120">
        <v>0</v>
      </c>
      <c r="G120">
        <v>25.1</v>
      </c>
      <c r="H120">
        <v>0.2</v>
      </c>
      <c r="I120">
        <v>34.5</v>
      </c>
      <c r="J120" t="s">
        <v>3</v>
      </c>
      <c r="K120" t="s">
        <v>3</v>
      </c>
      <c r="L120" t="s">
        <v>3</v>
      </c>
      <c r="M120" t="s">
        <v>3</v>
      </c>
      <c r="N120" t="s">
        <v>3</v>
      </c>
      <c r="O120" t="s">
        <v>3</v>
      </c>
      <c r="P120" t="s">
        <v>3</v>
      </c>
      <c r="Q120" t="s">
        <v>3</v>
      </c>
      <c r="R120" t="s">
        <v>3</v>
      </c>
      <c r="S120">
        <v>100.1</v>
      </c>
      <c r="T120" s="77">
        <v>0.62280000000000002</v>
      </c>
      <c r="U120" s="27">
        <f>0.701*1000</f>
        <v>701</v>
      </c>
      <c r="V120" s="47">
        <f>772.2*1000</f>
        <v>772200</v>
      </c>
      <c r="W120" s="47">
        <v>4.4000000000000003E-3</v>
      </c>
      <c r="X120" s="28">
        <v>0.10919</v>
      </c>
    </row>
    <row r="121" spans="1:24" ht="14.5" customHeight="1" x14ac:dyDescent="0.35">
      <c r="A121" s="46"/>
      <c r="B121" t="s">
        <v>1504</v>
      </c>
      <c r="C121" s="142" t="s">
        <v>1</v>
      </c>
      <c r="D121">
        <v>49.6</v>
      </c>
      <c r="E121" t="s">
        <v>3</v>
      </c>
      <c r="F121">
        <v>0</v>
      </c>
      <c r="G121">
        <v>13.8</v>
      </c>
      <c r="H121">
        <v>0.2</v>
      </c>
      <c r="I121">
        <v>36.4</v>
      </c>
      <c r="J121" t="s">
        <v>3</v>
      </c>
      <c r="K121" t="s">
        <v>3</v>
      </c>
      <c r="L121" t="s">
        <v>3</v>
      </c>
      <c r="M121" t="s">
        <v>3</v>
      </c>
      <c r="N121" t="s">
        <v>3</v>
      </c>
      <c r="O121" t="s">
        <v>3</v>
      </c>
      <c r="P121" t="s">
        <v>3</v>
      </c>
      <c r="Q121" t="s">
        <v>3</v>
      </c>
      <c r="R121" t="s">
        <v>3</v>
      </c>
      <c r="S121">
        <v>100</v>
      </c>
      <c r="T121" s="77">
        <v>0.2782</v>
      </c>
      <c r="U121" s="27">
        <f>0.318*1000</f>
        <v>318</v>
      </c>
      <c r="V121" s="47">
        <f>81.87*1000</f>
        <v>81870</v>
      </c>
      <c r="W121" s="47">
        <v>1.8700000000000001E-2</v>
      </c>
      <c r="X121" s="28">
        <v>0.11056000000000001</v>
      </c>
    </row>
    <row r="122" spans="1:24" ht="14.5" customHeight="1" x14ac:dyDescent="0.35">
      <c r="A122" s="46"/>
      <c r="B122" t="s">
        <v>1505</v>
      </c>
      <c r="C122" s="142" t="s">
        <v>1</v>
      </c>
      <c r="D122">
        <v>40.6</v>
      </c>
      <c r="E122" t="s">
        <v>3</v>
      </c>
      <c r="F122">
        <v>0</v>
      </c>
      <c r="G122">
        <v>24.6</v>
      </c>
      <c r="H122">
        <v>0.4</v>
      </c>
      <c r="I122">
        <v>34.4</v>
      </c>
      <c r="J122" t="s">
        <v>3</v>
      </c>
      <c r="K122" t="s">
        <v>3</v>
      </c>
      <c r="L122" t="s">
        <v>3</v>
      </c>
      <c r="M122" t="s">
        <v>3</v>
      </c>
      <c r="N122" t="s">
        <v>3</v>
      </c>
      <c r="O122" t="s">
        <v>3</v>
      </c>
      <c r="P122" t="s">
        <v>3</v>
      </c>
      <c r="Q122" t="s">
        <v>3</v>
      </c>
      <c r="R122" t="s">
        <v>3</v>
      </c>
      <c r="S122">
        <v>100</v>
      </c>
      <c r="T122" s="77">
        <v>0.60589999999999999</v>
      </c>
      <c r="U122" s="27">
        <f>0.579*1000</f>
        <v>579</v>
      </c>
      <c r="V122" s="47">
        <f>3805*1000</f>
        <v>3805000</v>
      </c>
      <c r="W122" s="47">
        <v>9.2000000000000003E-4</v>
      </c>
      <c r="X122" s="28">
        <v>0.10925</v>
      </c>
    </row>
    <row r="123" spans="1:24" ht="14.5" customHeight="1" x14ac:dyDescent="0.35">
      <c r="A123" s="46"/>
      <c r="B123" t="s">
        <v>1506</v>
      </c>
      <c r="C123" s="142" t="s">
        <v>1</v>
      </c>
      <c r="D123">
        <v>41.33</v>
      </c>
      <c r="E123">
        <v>0</v>
      </c>
      <c r="F123">
        <v>0.56000000000000005</v>
      </c>
      <c r="G123">
        <v>19.829999999999998</v>
      </c>
      <c r="H123">
        <v>0.5</v>
      </c>
      <c r="I123">
        <v>37</v>
      </c>
      <c r="J123" t="s">
        <v>3</v>
      </c>
      <c r="K123">
        <v>0.25</v>
      </c>
      <c r="L123">
        <v>0.01</v>
      </c>
      <c r="M123">
        <v>0</v>
      </c>
      <c r="N123">
        <v>0.01</v>
      </c>
      <c r="O123" t="s">
        <v>3</v>
      </c>
      <c r="P123" t="s">
        <v>3</v>
      </c>
      <c r="Q123" t="s">
        <v>3</v>
      </c>
      <c r="R123" t="s">
        <v>3</v>
      </c>
      <c r="S123">
        <v>99.49</v>
      </c>
      <c r="T123" s="77">
        <v>0.4798</v>
      </c>
      <c r="U123" s="27">
        <f>0.074*1000</f>
        <v>74</v>
      </c>
      <c r="V123" s="47">
        <f>4.296*1000</f>
        <v>4296</v>
      </c>
      <c r="W123" s="47">
        <v>8.3269999999999997E-2</v>
      </c>
      <c r="X123" s="28">
        <v>0.11568000000000001</v>
      </c>
    </row>
    <row r="124" spans="1:24" ht="14.5" customHeight="1" x14ac:dyDescent="0.35">
      <c r="A124" s="46"/>
      <c r="B124" t="s">
        <v>1507</v>
      </c>
      <c r="C124" s="142" t="s">
        <v>1</v>
      </c>
      <c r="D124">
        <v>41.93</v>
      </c>
      <c r="E124">
        <v>0</v>
      </c>
      <c r="F124">
        <v>0.61</v>
      </c>
      <c r="G124">
        <v>19.14</v>
      </c>
      <c r="H124">
        <v>0.48</v>
      </c>
      <c r="I124">
        <v>36.659999999999997</v>
      </c>
      <c r="J124" t="s">
        <v>3</v>
      </c>
      <c r="K124">
        <v>0.27</v>
      </c>
      <c r="L124">
        <v>0.01</v>
      </c>
      <c r="M124">
        <v>0.01</v>
      </c>
      <c r="N124">
        <v>0.01</v>
      </c>
      <c r="O124" t="s">
        <v>3</v>
      </c>
      <c r="P124" t="s">
        <v>3</v>
      </c>
      <c r="Q124" t="s">
        <v>3</v>
      </c>
      <c r="R124" t="s">
        <v>3</v>
      </c>
      <c r="S124">
        <v>99.12</v>
      </c>
      <c r="T124" s="77">
        <v>0.45650000000000002</v>
      </c>
      <c r="U124" s="1" t="s">
        <v>3</v>
      </c>
      <c r="V124" s="29" t="s">
        <v>3</v>
      </c>
      <c r="W124" s="29" t="s">
        <v>3</v>
      </c>
      <c r="X124" s="55" t="s">
        <v>3</v>
      </c>
    </row>
    <row r="125" spans="1:24" ht="14.5" customHeight="1" x14ac:dyDescent="0.35">
      <c r="A125" s="46"/>
      <c r="B125" t="s">
        <v>1508</v>
      </c>
      <c r="C125" s="142" t="s">
        <v>1</v>
      </c>
      <c r="D125">
        <v>38.96</v>
      </c>
      <c r="E125">
        <v>0.01</v>
      </c>
      <c r="F125">
        <v>1.7</v>
      </c>
      <c r="G125">
        <v>21.15</v>
      </c>
      <c r="H125">
        <v>0.48</v>
      </c>
      <c r="I125">
        <v>36.5</v>
      </c>
      <c r="J125" t="s">
        <v>3</v>
      </c>
      <c r="K125">
        <v>0.21</v>
      </c>
      <c r="L125">
        <v>0</v>
      </c>
      <c r="M125">
        <v>0</v>
      </c>
      <c r="N125">
        <v>0.01</v>
      </c>
      <c r="O125" t="s">
        <v>3</v>
      </c>
      <c r="P125" t="s">
        <v>3</v>
      </c>
      <c r="Q125" t="s">
        <v>3</v>
      </c>
      <c r="R125" t="s">
        <v>3</v>
      </c>
      <c r="S125">
        <v>99.02</v>
      </c>
      <c r="T125" s="77">
        <v>0.54290000000000005</v>
      </c>
      <c r="U125" s="27">
        <f>0.834*1000</f>
        <v>834</v>
      </c>
      <c r="V125" s="47">
        <f>28.33*1000</f>
        <v>28330</v>
      </c>
      <c r="W125" s="47">
        <v>0.14169999999999999</v>
      </c>
      <c r="X125" s="28">
        <v>0.11996999999999999</v>
      </c>
    </row>
    <row r="126" spans="1:24" ht="14.5" customHeight="1" x14ac:dyDescent="0.35">
      <c r="A126" s="46"/>
      <c r="B126" t="s">
        <v>1509</v>
      </c>
      <c r="C126" s="142" t="s">
        <v>1</v>
      </c>
      <c r="D126">
        <v>41.3</v>
      </c>
      <c r="E126" t="s">
        <v>3</v>
      </c>
      <c r="F126">
        <v>1.8</v>
      </c>
      <c r="G126">
        <v>22.8</v>
      </c>
      <c r="H126">
        <v>0.5</v>
      </c>
      <c r="I126">
        <v>33.6</v>
      </c>
      <c r="J126" t="s">
        <v>3</v>
      </c>
      <c r="K126" t="s">
        <v>3</v>
      </c>
      <c r="L126" t="s">
        <v>3</v>
      </c>
      <c r="M126" t="s">
        <v>3</v>
      </c>
      <c r="N126" t="s">
        <v>3</v>
      </c>
      <c r="O126" t="s">
        <v>3</v>
      </c>
      <c r="P126" t="s">
        <v>3</v>
      </c>
      <c r="Q126" t="s">
        <v>3</v>
      </c>
      <c r="R126" t="s">
        <v>3</v>
      </c>
      <c r="S126">
        <v>100</v>
      </c>
      <c r="T126" s="77">
        <v>0.55210000000000004</v>
      </c>
      <c r="U126" s="27">
        <f>1.586*1000</f>
        <v>1586</v>
      </c>
      <c r="V126" s="47">
        <f>6.487*1000</f>
        <v>6487</v>
      </c>
      <c r="W126" s="47">
        <v>1.1919999999999999</v>
      </c>
      <c r="X126" s="28">
        <v>0.21229999999999999</v>
      </c>
    </row>
    <row r="127" spans="1:24" ht="14.5" customHeight="1" x14ac:dyDescent="0.35">
      <c r="A127" s="46"/>
      <c r="B127" t="s">
        <v>1510</v>
      </c>
      <c r="C127" s="142" t="s">
        <v>1</v>
      </c>
      <c r="D127">
        <v>40.5</v>
      </c>
      <c r="E127" t="s">
        <v>3</v>
      </c>
      <c r="F127">
        <v>2</v>
      </c>
      <c r="G127">
        <v>23.7</v>
      </c>
      <c r="H127">
        <v>0.5</v>
      </c>
      <c r="I127">
        <v>33.299999999999997</v>
      </c>
      <c r="J127" t="s">
        <v>3</v>
      </c>
      <c r="K127" t="s">
        <v>3</v>
      </c>
      <c r="L127" t="s">
        <v>3</v>
      </c>
      <c r="M127" t="s">
        <v>3</v>
      </c>
      <c r="N127" t="s">
        <v>3</v>
      </c>
      <c r="O127" t="s">
        <v>3</v>
      </c>
      <c r="P127" t="s">
        <v>3</v>
      </c>
      <c r="Q127" t="s">
        <v>3</v>
      </c>
      <c r="R127" t="s">
        <v>3</v>
      </c>
      <c r="S127">
        <v>100</v>
      </c>
      <c r="T127" s="77">
        <v>0.58520000000000005</v>
      </c>
      <c r="U127" s="27">
        <f>1.32*1000</f>
        <v>1320</v>
      </c>
      <c r="V127" s="47">
        <f>31.74*1000</f>
        <v>31740</v>
      </c>
      <c r="W127" s="47">
        <v>0.20069999999999999</v>
      </c>
      <c r="X127" s="28">
        <v>0.13125999999999999</v>
      </c>
    </row>
    <row r="128" spans="1:24" ht="14.5" customHeight="1" x14ac:dyDescent="0.35">
      <c r="A128" s="46"/>
      <c r="B128" t="s">
        <v>1511</v>
      </c>
      <c r="C128" s="142" t="s">
        <v>1</v>
      </c>
      <c r="D128">
        <v>31.4</v>
      </c>
      <c r="E128" t="s">
        <v>3</v>
      </c>
      <c r="F128">
        <v>1.4</v>
      </c>
      <c r="G128">
        <v>34.700000000000003</v>
      </c>
      <c r="H128">
        <v>0.5</v>
      </c>
      <c r="I128">
        <v>31.9</v>
      </c>
      <c r="J128" t="s">
        <v>3</v>
      </c>
      <c r="K128" t="s">
        <v>3</v>
      </c>
      <c r="L128" t="s">
        <v>3</v>
      </c>
      <c r="M128" t="s">
        <v>3</v>
      </c>
      <c r="N128" t="s">
        <v>3</v>
      </c>
      <c r="O128" t="s">
        <v>3</v>
      </c>
      <c r="P128" t="s">
        <v>3</v>
      </c>
      <c r="Q128" t="s">
        <v>3</v>
      </c>
      <c r="R128" t="s">
        <v>3</v>
      </c>
      <c r="S128">
        <v>99.9</v>
      </c>
      <c r="T128" s="77">
        <v>1.1051</v>
      </c>
      <c r="U128" s="27">
        <f>0.5*1000</f>
        <v>500</v>
      </c>
      <c r="V128" s="47">
        <f>89.53*1000</f>
        <v>89530</v>
      </c>
      <c r="W128" s="47">
        <v>2.681E-2</v>
      </c>
      <c r="X128" s="28">
        <v>0.11128</v>
      </c>
    </row>
    <row r="129" spans="1:24" ht="14.5" customHeight="1" x14ac:dyDescent="0.35">
      <c r="A129" s="46"/>
      <c r="B129" t="s">
        <v>1512</v>
      </c>
      <c r="C129" s="142" t="s">
        <v>1</v>
      </c>
      <c r="D129">
        <v>43.3</v>
      </c>
      <c r="E129" t="s">
        <v>3</v>
      </c>
      <c r="F129">
        <v>0.6</v>
      </c>
      <c r="G129">
        <v>21.1</v>
      </c>
      <c r="H129">
        <v>0.4</v>
      </c>
      <c r="I129">
        <v>34.6</v>
      </c>
      <c r="J129" t="s">
        <v>3</v>
      </c>
      <c r="K129" t="s">
        <v>3</v>
      </c>
      <c r="L129" t="s">
        <v>3</v>
      </c>
      <c r="M129" t="s">
        <v>3</v>
      </c>
      <c r="N129" t="s">
        <v>3</v>
      </c>
      <c r="O129" t="s">
        <v>3</v>
      </c>
      <c r="P129" t="s">
        <v>3</v>
      </c>
      <c r="Q129" t="s">
        <v>3</v>
      </c>
      <c r="R129" t="s">
        <v>3</v>
      </c>
      <c r="S129">
        <v>100</v>
      </c>
      <c r="T129" s="77">
        <v>0.48730000000000001</v>
      </c>
      <c r="U129" s="27">
        <f>2.42*1000</f>
        <v>2420</v>
      </c>
      <c r="V129" s="47">
        <f>67.98*1000</f>
        <v>67980</v>
      </c>
      <c r="W129" s="47">
        <v>0.1716</v>
      </c>
      <c r="X129" s="28">
        <v>0.12353</v>
      </c>
    </row>
    <row r="130" spans="1:24" ht="14.5" customHeight="1" x14ac:dyDescent="0.35">
      <c r="A130" s="46"/>
      <c r="B130" t="s">
        <v>1513</v>
      </c>
      <c r="C130" s="142" t="s">
        <v>1</v>
      </c>
      <c r="D130">
        <v>40.6</v>
      </c>
      <c r="E130" t="s">
        <v>3</v>
      </c>
      <c r="F130">
        <v>0.5</v>
      </c>
      <c r="G130">
        <v>24.3</v>
      </c>
      <c r="H130">
        <v>0.5</v>
      </c>
      <c r="I130">
        <v>34.1</v>
      </c>
      <c r="J130" t="s">
        <v>3</v>
      </c>
      <c r="K130" t="s">
        <v>3</v>
      </c>
      <c r="L130" t="s">
        <v>3</v>
      </c>
      <c r="M130" t="s">
        <v>3</v>
      </c>
      <c r="N130" t="s">
        <v>3</v>
      </c>
      <c r="O130" t="s">
        <v>3</v>
      </c>
      <c r="P130" t="s">
        <v>3</v>
      </c>
      <c r="Q130" t="s">
        <v>3</v>
      </c>
      <c r="R130" t="s">
        <v>3</v>
      </c>
      <c r="S130">
        <v>100</v>
      </c>
      <c r="T130" s="77">
        <v>0.59850000000000003</v>
      </c>
      <c r="U130" s="27">
        <f>0.376*1000</f>
        <v>376</v>
      </c>
      <c r="V130" s="47">
        <f>41.86*1000</f>
        <v>41860</v>
      </c>
      <c r="W130" s="47">
        <v>4.3180000000000003E-2</v>
      </c>
      <c r="X130" s="28">
        <v>0.11065</v>
      </c>
    </row>
    <row r="131" spans="1:24" ht="14.5" customHeight="1" x14ac:dyDescent="0.35">
      <c r="A131" s="46"/>
      <c r="B131" t="s">
        <v>1514</v>
      </c>
      <c r="C131" s="142" t="s">
        <v>1</v>
      </c>
      <c r="D131">
        <v>40.6</v>
      </c>
      <c r="E131" t="s">
        <v>3</v>
      </c>
      <c r="F131">
        <v>0.4</v>
      </c>
      <c r="G131">
        <v>24.4</v>
      </c>
      <c r="H131">
        <v>0.4</v>
      </c>
      <c r="I131">
        <v>34.200000000000003</v>
      </c>
      <c r="J131" t="s">
        <v>3</v>
      </c>
      <c r="K131" t="s">
        <v>3</v>
      </c>
      <c r="L131" t="s">
        <v>3</v>
      </c>
      <c r="M131" t="s">
        <v>3</v>
      </c>
      <c r="N131" t="s">
        <v>3</v>
      </c>
      <c r="O131" t="s">
        <v>3</v>
      </c>
      <c r="P131" t="s">
        <v>3</v>
      </c>
      <c r="Q131" t="s">
        <v>3</v>
      </c>
      <c r="R131" t="s">
        <v>3</v>
      </c>
      <c r="S131">
        <v>100</v>
      </c>
      <c r="T131" s="77">
        <v>0.60099999999999998</v>
      </c>
      <c r="U131" s="27">
        <f>0.323*1000</f>
        <v>323</v>
      </c>
      <c r="V131" s="47">
        <f>95.7*1000</f>
        <v>95700</v>
      </c>
      <c r="W131" s="47">
        <v>1.626E-2</v>
      </c>
      <c r="X131" s="28">
        <v>0.11008999999999999</v>
      </c>
    </row>
    <row r="132" spans="1:24" ht="14.5" customHeight="1" x14ac:dyDescent="0.35">
      <c r="A132" s="46"/>
      <c r="B132" t="s">
        <v>1515</v>
      </c>
      <c r="C132" s="142" t="s">
        <v>1</v>
      </c>
      <c r="D132">
        <v>46.5</v>
      </c>
      <c r="E132" t="s">
        <v>3</v>
      </c>
      <c r="F132">
        <v>0.7</v>
      </c>
      <c r="G132">
        <v>17.100000000000001</v>
      </c>
      <c r="H132">
        <v>0.4</v>
      </c>
      <c r="I132">
        <v>35.200000000000003</v>
      </c>
      <c r="J132" t="s">
        <v>3</v>
      </c>
      <c r="K132" t="s">
        <v>3</v>
      </c>
      <c r="L132" t="s">
        <v>3</v>
      </c>
      <c r="M132" t="s">
        <v>3</v>
      </c>
      <c r="N132" t="s">
        <v>3</v>
      </c>
      <c r="O132" t="s">
        <v>3</v>
      </c>
      <c r="P132" t="s">
        <v>3</v>
      </c>
      <c r="Q132" t="s">
        <v>3</v>
      </c>
      <c r="R132" t="s">
        <v>3</v>
      </c>
      <c r="S132">
        <v>99.9</v>
      </c>
      <c r="T132" s="77">
        <v>0.36770000000000003</v>
      </c>
      <c r="U132" s="27">
        <f>2.659*1000</f>
        <v>2659</v>
      </c>
      <c r="V132" s="47">
        <f>0.824*1000</f>
        <v>824</v>
      </c>
      <c r="W132" s="47">
        <v>19.77</v>
      </c>
      <c r="X132" s="28">
        <v>2.2280000000000002</v>
      </c>
    </row>
    <row r="133" spans="1:24" ht="14.5" customHeight="1" x14ac:dyDescent="0.35">
      <c r="A133" s="46"/>
      <c r="B133" t="s">
        <v>1516</v>
      </c>
      <c r="C133" s="142" t="s">
        <v>1</v>
      </c>
      <c r="D133">
        <v>39.9</v>
      </c>
      <c r="E133" t="s">
        <v>3</v>
      </c>
      <c r="F133">
        <v>0</v>
      </c>
      <c r="G133">
        <v>25.4</v>
      </c>
      <c r="H133">
        <v>0.5</v>
      </c>
      <c r="I133">
        <v>34.200000000000003</v>
      </c>
      <c r="J133" t="s">
        <v>3</v>
      </c>
      <c r="K133" t="s">
        <v>3</v>
      </c>
      <c r="L133" t="s">
        <v>3</v>
      </c>
      <c r="M133" t="s">
        <v>3</v>
      </c>
      <c r="N133" t="s">
        <v>3</v>
      </c>
      <c r="O133" t="s">
        <v>3</v>
      </c>
      <c r="P133" t="s">
        <v>3</v>
      </c>
      <c r="Q133" t="s">
        <v>3</v>
      </c>
      <c r="R133" t="s">
        <v>3</v>
      </c>
      <c r="S133">
        <v>100</v>
      </c>
      <c r="T133" s="77">
        <v>0.63660000000000005</v>
      </c>
      <c r="U133" s="27">
        <f>0.601*1000</f>
        <v>601</v>
      </c>
      <c r="V133" s="47">
        <f>63.39*1000</f>
        <v>63390</v>
      </c>
      <c r="W133" s="47">
        <v>4.5600000000000002E-2</v>
      </c>
      <c r="X133" s="28">
        <v>0.11187</v>
      </c>
    </row>
    <row r="134" spans="1:24" ht="14.5" customHeight="1" x14ac:dyDescent="0.35">
      <c r="A134" s="50"/>
      <c r="B134" s="95" t="s">
        <v>1517</v>
      </c>
      <c r="C134" s="143" t="s">
        <v>1</v>
      </c>
      <c r="D134" s="95">
        <v>42.5</v>
      </c>
      <c r="E134" s="95" t="s">
        <v>3</v>
      </c>
      <c r="F134" s="95">
        <v>0.4</v>
      </c>
      <c r="G134" s="95">
        <v>22.1</v>
      </c>
      <c r="H134" s="95">
        <v>0.5</v>
      </c>
      <c r="I134" s="95">
        <v>34.5</v>
      </c>
      <c r="J134" s="95" t="s">
        <v>3</v>
      </c>
      <c r="K134" s="95" t="s">
        <v>3</v>
      </c>
      <c r="L134" s="95" t="s">
        <v>3</v>
      </c>
      <c r="M134" s="95" t="s">
        <v>3</v>
      </c>
      <c r="N134" s="95" t="s">
        <v>3</v>
      </c>
      <c r="O134" s="95" t="s">
        <v>3</v>
      </c>
      <c r="P134" s="95" t="s">
        <v>3</v>
      </c>
      <c r="Q134" s="95" t="s">
        <v>3</v>
      </c>
      <c r="R134" s="95" t="s">
        <v>3</v>
      </c>
      <c r="S134" s="95">
        <v>100</v>
      </c>
      <c r="T134" s="97">
        <v>0.52</v>
      </c>
      <c r="U134" s="35">
        <f>0.657*1000</f>
        <v>657</v>
      </c>
      <c r="V134" s="36">
        <f>65.9*1000</f>
        <v>65900</v>
      </c>
      <c r="W134" s="36">
        <v>4.8000000000000001E-2</v>
      </c>
      <c r="X134" s="71">
        <v>0.11214</v>
      </c>
    </row>
    <row r="135" spans="1:24" ht="14.5" customHeight="1" x14ac:dyDescent="0.35">
      <c r="A135" s="23" t="s">
        <v>266</v>
      </c>
      <c r="B135" s="94" t="s">
        <v>1519</v>
      </c>
      <c r="C135" s="141" t="s">
        <v>500</v>
      </c>
      <c r="D135" s="34">
        <v>45.76</v>
      </c>
      <c r="E135" s="34">
        <v>0.04</v>
      </c>
      <c r="F135" s="34">
        <v>0.36</v>
      </c>
      <c r="G135" s="34">
        <v>0.01</v>
      </c>
      <c r="H135" s="34">
        <v>0.05</v>
      </c>
      <c r="I135" s="34">
        <v>52.91</v>
      </c>
      <c r="J135" s="33" t="s">
        <v>3</v>
      </c>
      <c r="K135" s="34">
        <v>0.06</v>
      </c>
      <c r="L135" s="34">
        <v>0.02</v>
      </c>
      <c r="M135" s="34">
        <v>0.01</v>
      </c>
      <c r="N135" s="34">
        <v>0.05</v>
      </c>
      <c r="O135" s="33" t="s">
        <v>3</v>
      </c>
      <c r="P135" s="33" t="s">
        <v>3</v>
      </c>
      <c r="Q135" s="33" t="s">
        <v>3</v>
      </c>
      <c r="R135" s="33" t="s">
        <v>3</v>
      </c>
      <c r="S135" s="34">
        <f>SUM(D135:R135)</f>
        <v>99.27</v>
      </c>
      <c r="T135" s="122">
        <f>G135/D135</f>
        <v>2.1853146853146856E-4</v>
      </c>
      <c r="U135" s="23" t="s">
        <v>3</v>
      </c>
      <c r="V135" s="33" t="s">
        <v>3</v>
      </c>
      <c r="W135" s="33" t="s">
        <v>3</v>
      </c>
      <c r="X135" s="54" t="s">
        <v>3</v>
      </c>
    </row>
    <row r="136" spans="1:24" ht="14.5" customHeight="1" x14ac:dyDescent="0.35">
      <c r="A136" s="46"/>
      <c r="B136" t="s">
        <v>1164</v>
      </c>
      <c r="C136" s="142" t="s">
        <v>1</v>
      </c>
      <c r="D136" t="s">
        <v>3</v>
      </c>
      <c r="E136" t="s">
        <v>3</v>
      </c>
      <c r="F136" t="s">
        <v>3</v>
      </c>
      <c r="G136" t="s">
        <v>3</v>
      </c>
      <c r="H136" t="s">
        <v>3</v>
      </c>
      <c r="I136" t="s">
        <v>3</v>
      </c>
      <c r="J136" t="s">
        <v>3</v>
      </c>
      <c r="K136" t="s">
        <v>3</v>
      </c>
      <c r="L136" t="s">
        <v>3</v>
      </c>
      <c r="M136" t="s">
        <v>3</v>
      </c>
      <c r="N136" t="s">
        <v>3</v>
      </c>
      <c r="O136" t="s">
        <v>3</v>
      </c>
      <c r="P136" t="s">
        <v>3</v>
      </c>
      <c r="Q136" t="s">
        <v>3</v>
      </c>
      <c r="R136" t="s">
        <v>3</v>
      </c>
      <c r="S136" t="s">
        <v>3</v>
      </c>
      <c r="T136" s="77" t="s">
        <v>3</v>
      </c>
      <c r="U136" s="1" t="s">
        <v>3</v>
      </c>
      <c r="V136" s="29" t="s">
        <v>3</v>
      </c>
      <c r="W136" s="29" t="s">
        <v>3</v>
      </c>
      <c r="X136" s="55" t="s">
        <v>3</v>
      </c>
    </row>
    <row r="137" spans="1:24" ht="14.5" customHeight="1" x14ac:dyDescent="0.35">
      <c r="A137" s="46"/>
      <c r="B137" t="s">
        <v>1520</v>
      </c>
      <c r="C137" s="142" t="s">
        <v>500</v>
      </c>
      <c r="D137" s="47">
        <v>56.47</v>
      </c>
      <c r="E137" s="47">
        <v>0.05</v>
      </c>
      <c r="F137" s="47">
        <v>2.33</v>
      </c>
      <c r="G137" s="47">
        <v>1.1000000000000001</v>
      </c>
      <c r="H137" s="47">
        <v>0.27</v>
      </c>
      <c r="I137" s="47">
        <v>38.54</v>
      </c>
      <c r="J137" s="29" t="s">
        <v>3</v>
      </c>
      <c r="K137" s="47">
        <v>0.06</v>
      </c>
      <c r="L137" s="47">
        <v>0.02</v>
      </c>
      <c r="M137" s="47">
        <v>0.01</v>
      </c>
      <c r="N137" s="47">
        <v>0.03</v>
      </c>
      <c r="O137" s="29" t="s">
        <v>3</v>
      </c>
      <c r="P137" s="29" t="s">
        <v>3</v>
      </c>
      <c r="Q137" s="29" t="s">
        <v>3</v>
      </c>
      <c r="R137" s="29" t="s">
        <v>3</v>
      </c>
      <c r="S137" s="47">
        <v>98.88</v>
      </c>
      <c r="T137" s="121">
        <v>1.95E-2</v>
      </c>
      <c r="U137" s="1" t="s">
        <v>3</v>
      </c>
      <c r="V137" s="29" t="s">
        <v>3</v>
      </c>
      <c r="W137" s="29" t="s">
        <v>3</v>
      </c>
      <c r="X137" s="55" t="s">
        <v>3</v>
      </c>
    </row>
    <row r="138" spans="1:24" ht="14.5" customHeight="1" x14ac:dyDescent="0.35">
      <c r="A138" s="46"/>
      <c r="B138" t="s">
        <v>1521</v>
      </c>
      <c r="C138" s="142" t="s">
        <v>500</v>
      </c>
      <c r="D138" t="s">
        <v>3</v>
      </c>
      <c r="E138" t="s">
        <v>3</v>
      </c>
      <c r="F138" t="s">
        <v>3</v>
      </c>
      <c r="G138" t="s">
        <v>3</v>
      </c>
      <c r="H138" t="s">
        <v>3</v>
      </c>
      <c r="I138" t="s">
        <v>3</v>
      </c>
      <c r="J138" t="s">
        <v>3</v>
      </c>
      <c r="K138" t="s">
        <v>3</v>
      </c>
      <c r="L138" t="s">
        <v>3</v>
      </c>
      <c r="M138" t="s">
        <v>3</v>
      </c>
      <c r="N138" t="s">
        <v>3</v>
      </c>
      <c r="O138" t="s">
        <v>3</v>
      </c>
      <c r="P138" t="s">
        <v>3</v>
      </c>
      <c r="Q138" t="s">
        <v>3</v>
      </c>
      <c r="R138" t="s">
        <v>3</v>
      </c>
      <c r="S138" t="s">
        <v>3</v>
      </c>
      <c r="T138" s="77" t="s">
        <v>3</v>
      </c>
      <c r="U138" s="1" t="s">
        <v>3</v>
      </c>
      <c r="V138" s="29" t="s">
        <v>3</v>
      </c>
      <c r="W138" s="29" t="s">
        <v>3</v>
      </c>
      <c r="X138" s="55" t="s">
        <v>3</v>
      </c>
    </row>
    <row r="139" spans="1:24" ht="14.5" customHeight="1" x14ac:dyDescent="0.35">
      <c r="A139" s="46"/>
      <c r="B139" t="s">
        <v>1522</v>
      </c>
      <c r="C139" s="142" t="s">
        <v>500</v>
      </c>
      <c r="D139" t="s">
        <v>3</v>
      </c>
      <c r="E139" t="s">
        <v>3</v>
      </c>
      <c r="F139" t="s">
        <v>3</v>
      </c>
      <c r="G139" t="s">
        <v>3</v>
      </c>
      <c r="H139" t="s">
        <v>3</v>
      </c>
      <c r="I139" t="s">
        <v>3</v>
      </c>
      <c r="J139" t="s">
        <v>3</v>
      </c>
      <c r="K139" t="s">
        <v>3</v>
      </c>
      <c r="L139" t="s">
        <v>3</v>
      </c>
      <c r="M139" t="s">
        <v>3</v>
      </c>
      <c r="N139" t="s">
        <v>3</v>
      </c>
      <c r="O139" t="s">
        <v>3</v>
      </c>
      <c r="P139" t="s">
        <v>3</v>
      </c>
      <c r="Q139" t="s">
        <v>3</v>
      </c>
      <c r="R139" t="s">
        <v>3</v>
      </c>
      <c r="S139" t="s">
        <v>3</v>
      </c>
      <c r="T139" s="77" t="s">
        <v>3</v>
      </c>
      <c r="U139" s="1" t="s">
        <v>3</v>
      </c>
      <c r="V139" s="29" t="s">
        <v>3</v>
      </c>
      <c r="W139" s="29" t="s">
        <v>3</v>
      </c>
      <c r="X139" s="55" t="s">
        <v>3</v>
      </c>
    </row>
    <row r="140" spans="1:24" ht="14.5" customHeight="1" x14ac:dyDescent="0.35">
      <c r="A140" s="46"/>
      <c r="B140" t="s">
        <v>1523</v>
      </c>
      <c r="C140" s="142" t="s">
        <v>500</v>
      </c>
      <c r="D140" t="s">
        <v>3</v>
      </c>
      <c r="E140" t="s">
        <v>3</v>
      </c>
      <c r="F140" t="s">
        <v>3</v>
      </c>
      <c r="G140" t="s">
        <v>3</v>
      </c>
      <c r="H140" t="s">
        <v>3</v>
      </c>
      <c r="I140" t="s">
        <v>3</v>
      </c>
      <c r="J140" t="s">
        <v>3</v>
      </c>
      <c r="K140" t="s">
        <v>3</v>
      </c>
      <c r="L140" t="s">
        <v>3</v>
      </c>
      <c r="M140" t="s">
        <v>3</v>
      </c>
      <c r="N140" t="s">
        <v>3</v>
      </c>
      <c r="O140" t="s">
        <v>3</v>
      </c>
      <c r="P140" t="s">
        <v>3</v>
      </c>
      <c r="Q140" t="s">
        <v>3</v>
      </c>
      <c r="R140" t="s">
        <v>3</v>
      </c>
      <c r="S140" t="s">
        <v>3</v>
      </c>
      <c r="T140" s="77" t="s">
        <v>3</v>
      </c>
      <c r="U140" s="1" t="s">
        <v>3</v>
      </c>
      <c r="V140" s="29" t="s">
        <v>3</v>
      </c>
      <c r="W140" s="29" t="s">
        <v>3</v>
      </c>
      <c r="X140" s="55" t="s">
        <v>3</v>
      </c>
    </row>
    <row r="141" spans="1:24" ht="14.5" customHeight="1" x14ac:dyDescent="0.35">
      <c r="A141" s="46"/>
      <c r="B141" t="s">
        <v>1524</v>
      </c>
      <c r="C141" s="142" t="s">
        <v>500</v>
      </c>
      <c r="D141" t="s">
        <v>3</v>
      </c>
      <c r="E141" t="s">
        <v>3</v>
      </c>
      <c r="F141" t="s">
        <v>3</v>
      </c>
      <c r="G141" t="s">
        <v>3</v>
      </c>
      <c r="H141" t="s">
        <v>3</v>
      </c>
      <c r="I141" t="s">
        <v>3</v>
      </c>
      <c r="J141" t="s">
        <v>3</v>
      </c>
      <c r="K141" t="s">
        <v>3</v>
      </c>
      <c r="L141" t="s">
        <v>3</v>
      </c>
      <c r="M141" t="s">
        <v>3</v>
      </c>
      <c r="N141" t="s">
        <v>3</v>
      </c>
      <c r="O141" t="s">
        <v>3</v>
      </c>
      <c r="P141" t="s">
        <v>3</v>
      </c>
      <c r="Q141" t="s">
        <v>3</v>
      </c>
      <c r="R141" t="s">
        <v>3</v>
      </c>
      <c r="S141" t="s">
        <v>3</v>
      </c>
      <c r="T141" s="77" t="s">
        <v>3</v>
      </c>
      <c r="U141" s="1" t="s">
        <v>3</v>
      </c>
      <c r="V141" s="29" t="s">
        <v>3</v>
      </c>
      <c r="W141" s="29" t="s">
        <v>3</v>
      </c>
      <c r="X141" s="55" t="s">
        <v>3</v>
      </c>
    </row>
    <row r="142" spans="1:24" ht="14.5" customHeight="1" x14ac:dyDescent="0.35">
      <c r="A142" s="46"/>
      <c r="B142" t="s">
        <v>1525</v>
      </c>
      <c r="C142" s="142" t="s">
        <v>500</v>
      </c>
      <c r="D142" s="47">
        <v>60.094000000000001</v>
      </c>
      <c r="E142" s="47">
        <v>2.5999999999999999E-2</v>
      </c>
      <c r="F142" s="47">
        <v>0.49299999999999999</v>
      </c>
      <c r="G142" s="47">
        <v>1.05</v>
      </c>
      <c r="H142" s="47">
        <v>0.374</v>
      </c>
      <c r="I142" s="47">
        <v>36.28</v>
      </c>
      <c r="J142" s="29" t="s">
        <v>3</v>
      </c>
      <c r="K142" s="47">
        <v>6.2E-2</v>
      </c>
      <c r="L142" s="47">
        <v>3.7999999999999999E-2</v>
      </c>
      <c r="M142" s="47">
        <v>3.7999999999999999E-2</v>
      </c>
      <c r="N142" s="47">
        <v>5.8000000000000003E-2</v>
      </c>
      <c r="O142" s="29" t="s">
        <v>3</v>
      </c>
      <c r="P142" s="29" t="s">
        <v>3</v>
      </c>
      <c r="Q142" s="29" t="s">
        <v>3</v>
      </c>
      <c r="R142" s="29" t="s">
        <v>3</v>
      </c>
      <c r="S142" s="47">
        <f>SUM(D142:R142)</f>
        <v>98.513000000000005</v>
      </c>
      <c r="T142" s="121">
        <f>G142/D142</f>
        <v>1.7472626218923686E-2</v>
      </c>
      <c r="U142" s="1" t="s">
        <v>3</v>
      </c>
      <c r="V142" s="29" t="s">
        <v>3</v>
      </c>
      <c r="W142" s="29" t="s">
        <v>3</v>
      </c>
      <c r="X142" s="55" t="s">
        <v>3</v>
      </c>
    </row>
    <row r="143" spans="1:24" ht="14.5" customHeight="1" x14ac:dyDescent="0.35">
      <c r="A143" s="46"/>
      <c r="B143" t="s">
        <v>1526</v>
      </c>
      <c r="C143" s="142" t="s">
        <v>500</v>
      </c>
      <c r="D143" t="s">
        <v>3</v>
      </c>
      <c r="E143" t="s">
        <v>3</v>
      </c>
      <c r="F143" t="s">
        <v>3</v>
      </c>
      <c r="G143" t="s">
        <v>3</v>
      </c>
      <c r="H143" t="s">
        <v>3</v>
      </c>
      <c r="I143" t="s">
        <v>3</v>
      </c>
      <c r="J143" t="s">
        <v>3</v>
      </c>
      <c r="K143" t="s">
        <v>3</v>
      </c>
      <c r="L143" t="s">
        <v>3</v>
      </c>
      <c r="M143" t="s">
        <v>3</v>
      </c>
      <c r="N143" t="s">
        <v>3</v>
      </c>
      <c r="O143" t="s">
        <v>3</v>
      </c>
      <c r="P143" t="s">
        <v>3</v>
      </c>
      <c r="Q143" t="s">
        <v>3</v>
      </c>
      <c r="R143" t="s">
        <v>3</v>
      </c>
      <c r="S143" s="47" t="s">
        <v>3</v>
      </c>
      <c r="T143" s="77" t="s">
        <v>3</v>
      </c>
      <c r="U143" s="1" t="s">
        <v>3</v>
      </c>
      <c r="V143" s="29" t="s">
        <v>3</v>
      </c>
      <c r="W143" s="29" t="s">
        <v>3</v>
      </c>
      <c r="X143" s="55" t="s">
        <v>3</v>
      </c>
    </row>
    <row r="144" spans="1:24" ht="14.5" customHeight="1" x14ac:dyDescent="0.35">
      <c r="A144" s="46"/>
      <c r="B144" t="s">
        <v>1527</v>
      </c>
      <c r="C144" s="142" t="s">
        <v>500</v>
      </c>
      <c r="D144" s="47">
        <v>56.35</v>
      </c>
      <c r="E144" s="47">
        <v>0.03</v>
      </c>
      <c r="F144" s="47">
        <v>1.33</v>
      </c>
      <c r="G144" s="47">
        <v>1.56</v>
      </c>
      <c r="H144" s="47">
        <v>0.34</v>
      </c>
      <c r="I144" s="47">
        <v>38.950000000000003</v>
      </c>
      <c r="J144" s="29" t="s">
        <v>3</v>
      </c>
      <c r="K144" s="47">
        <v>0.06</v>
      </c>
      <c r="L144" s="47">
        <v>0.02</v>
      </c>
      <c r="M144" s="47">
        <v>0.01</v>
      </c>
      <c r="N144" s="47">
        <v>0.05</v>
      </c>
      <c r="O144" s="29" t="s">
        <v>3</v>
      </c>
      <c r="P144" s="29" t="s">
        <v>3</v>
      </c>
      <c r="Q144" s="29" t="s">
        <v>3</v>
      </c>
      <c r="R144" s="29" t="s">
        <v>3</v>
      </c>
      <c r="S144" s="47">
        <f>SUM(D144:R144)</f>
        <v>98.7</v>
      </c>
      <c r="T144" s="121">
        <f>G144/D144</f>
        <v>2.7684117125110916E-2</v>
      </c>
      <c r="U144" s="1" t="s">
        <v>3</v>
      </c>
      <c r="V144" s="29" t="s">
        <v>3</v>
      </c>
      <c r="W144" s="29" t="s">
        <v>3</v>
      </c>
      <c r="X144" s="55" t="s">
        <v>3</v>
      </c>
    </row>
    <row r="145" spans="1:24" ht="14.5" customHeight="1" x14ac:dyDescent="0.35">
      <c r="A145" s="46"/>
      <c r="B145" t="s">
        <v>1528</v>
      </c>
      <c r="C145" s="142" t="s">
        <v>1</v>
      </c>
      <c r="D145">
        <v>38.1</v>
      </c>
      <c r="E145">
        <v>0.06</v>
      </c>
      <c r="F145">
        <v>0.57999999999999996</v>
      </c>
      <c r="G145">
        <v>21.93</v>
      </c>
      <c r="H145">
        <v>0.48</v>
      </c>
      <c r="I145">
        <v>36.79</v>
      </c>
      <c r="J145" t="s">
        <v>3</v>
      </c>
      <c r="K145">
        <v>0.35</v>
      </c>
      <c r="L145">
        <v>3.7999999999999999E-2</v>
      </c>
      <c r="M145">
        <v>3.7999999999999999E-2</v>
      </c>
      <c r="N145">
        <v>5.8000000000000003E-2</v>
      </c>
      <c r="O145" t="s">
        <v>3</v>
      </c>
      <c r="P145" t="s">
        <v>3</v>
      </c>
      <c r="Q145" t="s">
        <v>3</v>
      </c>
      <c r="R145" t="s">
        <v>3</v>
      </c>
      <c r="S145" s="47">
        <f>SUM(D145:R145)</f>
        <v>98.423999999999992</v>
      </c>
      <c r="T145" s="121">
        <f>G145/D145</f>
        <v>0.57559055118110236</v>
      </c>
      <c r="U145" s="1" t="s">
        <v>3</v>
      </c>
      <c r="V145" s="29" t="s">
        <v>3</v>
      </c>
      <c r="W145" s="29" t="s">
        <v>3</v>
      </c>
      <c r="X145" s="55" t="s">
        <v>3</v>
      </c>
    </row>
    <row r="146" spans="1:24" ht="14.5" customHeight="1" x14ac:dyDescent="0.35">
      <c r="A146" s="46"/>
      <c r="B146" t="s">
        <v>1529</v>
      </c>
      <c r="C146" s="142" t="s">
        <v>1</v>
      </c>
      <c r="D146">
        <v>12</v>
      </c>
      <c r="E146">
        <v>0.22700000000000001</v>
      </c>
      <c r="F146">
        <v>7.3999999999999996E-2</v>
      </c>
      <c r="G146">
        <v>55.99</v>
      </c>
      <c r="H146">
        <v>1.1000000000000001</v>
      </c>
      <c r="I146">
        <v>28.71</v>
      </c>
      <c r="J146" t="s">
        <v>3</v>
      </c>
      <c r="K146">
        <v>6.2E-2</v>
      </c>
      <c r="L146">
        <v>3.7999999999999999E-2</v>
      </c>
      <c r="M146">
        <v>0.13</v>
      </c>
      <c r="N146">
        <v>6.2E-2</v>
      </c>
      <c r="O146" t="s">
        <v>3</v>
      </c>
      <c r="P146" t="s">
        <v>3</v>
      </c>
      <c r="Q146" t="s">
        <v>3</v>
      </c>
      <c r="R146" t="s">
        <v>3</v>
      </c>
      <c r="S146" s="47">
        <f t="shared" ref="S146:S156" si="0">SUM(D146:R146)</f>
        <v>98.392999999999986</v>
      </c>
      <c r="T146" s="121">
        <f t="shared" ref="T146:T156" si="1">G146/D146</f>
        <v>4.6658333333333335</v>
      </c>
      <c r="U146" s="1" t="s">
        <v>3</v>
      </c>
      <c r="V146" s="29" t="s">
        <v>3</v>
      </c>
      <c r="W146" s="29" t="s">
        <v>3</v>
      </c>
      <c r="X146" s="55" t="s">
        <v>3</v>
      </c>
    </row>
    <row r="147" spans="1:24" ht="14.5" customHeight="1" x14ac:dyDescent="0.35">
      <c r="A147" s="46"/>
      <c r="B147" t="s">
        <v>1530</v>
      </c>
      <c r="C147" s="142" t="s">
        <v>500</v>
      </c>
      <c r="D147" s="47">
        <v>56.35</v>
      </c>
      <c r="E147" s="47">
        <v>0.03</v>
      </c>
      <c r="F147" s="47">
        <v>1.33</v>
      </c>
      <c r="G147" s="47">
        <v>1.56</v>
      </c>
      <c r="H147" s="47">
        <v>0.34</v>
      </c>
      <c r="I147" s="47">
        <v>38.950000000000003</v>
      </c>
      <c r="J147" s="29" t="s">
        <v>3</v>
      </c>
      <c r="K147" s="47">
        <v>0.06</v>
      </c>
      <c r="L147" s="47">
        <v>0.02</v>
      </c>
      <c r="M147" s="47">
        <v>0.01</v>
      </c>
      <c r="N147" s="47">
        <v>0.05</v>
      </c>
      <c r="O147" s="29" t="s">
        <v>3</v>
      </c>
      <c r="P147" s="29" t="s">
        <v>3</v>
      </c>
      <c r="Q147" s="29" t="s">
        <v>3</v>
      </c>
      <c r="R147" s="29" t="s">
        <v>3</v>
      </c>
      <c r="S147" s="47">
        <f t="shared" si="0"/>
        <v>98.7</v>
      </c>
      <c r="T147" s="121">
        <f t="shared" si="1"/>
        <v>2.7684117125110916E-2</v>
      </c>
      <c r="U147" s="1" t="s">
        <v>3</v>
      </c>
      <c r="V147" s="29" t="s">
        <v>3</v>
      </c>
      <c r="W147" s="29" t="s">
        <v>3</v>
      </c>
      <c r="X147" s="55" t="s">
        <v>3</v>
      </c>
    </row>
    <row r="148" spans="1:24" ht="14.5" customHeight="1" x14ac:dyDescent="0.35">
      <c r="A148" s="46"/>
      <c r="B148" t="s">
        <v>1531</v>
      </c>
      <c r="C148" s="142" t="s">
        <v>1727</v>
      </c>
      <c r="D148">
        <v>47.61</v>
      </c>
      <c r="E148">
        <v>1.2999999999999999E-2</v>
      </c>
      <c r="F148">
        <v>0.627</v>
      </c>
      <c r="G148">
        <v>9.9700000000000006</v>
      </c>
      <c r="H148">
        <v>0.51700000000000002</v>
      </c>
      <c r="I148">
        <v>40.65</v>
      </c>
      <c r="J148" t="s">
        <v>3</v>
      </c>
      <c r="K148">
        <v>6.2E-2</v>
      </c>
      <c r="L148">
        <v>3.7999999999999999E-2</v>
      </c>
      <c r="M148">
        <v>3.7999999999999999E-2</v>
      </c>
      <c r="N148">
        <v>8.5999999999999993E-2</v>
      </c>
      <c r="O148" t="s">
        <v>3</v>
      </c>
      <c r="P148" t="s">
        <v>3</v>
      </c>
      <c r="Q148" t="s">
        <v>3</v>
      </c>
      <c r="R148" t="s">
        <v>3</v>
      </c>
      <c r="S148" s="47">
        <f t="shared" si="0"/>
        <v>99.61099999999999</v>
      </c>
      <c r="T148" s="121">
        <f t="shared" si="1"/>
        <v>0.20940978785969336</v>
      </c>
      <c r="U148" s="1" t="s">
        <v>3</v>
      </c>
      <c r="V148" s="29" t="s">
        <v>3</v>
      </c>
      <c r="W148" s="29" t="s">
        <v>3</v>
      </c>
      <c r="X148" s="55" t="s">
        <v>3</v>
      </c>
    </row>
    <row r="149" spans="1:24" ht="14.5" customHeight="1" x14ac:dyDescent="0.35">
      <c r="A149" s="46"/>
      <c r="B149" t="s">
        <v>1223</v>
      </c>
      <c r="C149" s="142" t="s">
        <v>1</v>
      </c>
      <c r="D149">
        <v>46.84</v>
      </c>
      <c r="E149">
        <v>1.4999999999999999E-2</v>
      </c>
      <c r="F149">
        <v>0.29199999999999998</v>
      </c>
      <c r="G149">
        <v>13.02</v>
      </c>
      <c r="H149">
        <v>0.44700000000000001</v>
      </c>
      <c r="I149">
        <v>37.130000000000003</v>
      </c>
      <c r="J149" t="s">
        <v>3</v>
      </c>
      <c r="K149">
        <v>0.26600000000000001</v>
      </c>
      <c r="L149">
        <v>3.7999999999999999E-2</v>
      </c>
      <c r="M149">
        <v>3.7999999999999999E-2</v>
      </c>
      <c r="N149">
        <v>5.8000000000000003E-2</v>
      </c>
      <c r="O149" t="s">
        <v>3</v>
      </c>
      <c r="P149" t="s">
        <v>3</v>
      </c>
      <c r="Q149" t="s">
        <v>3</v>
      </c>
      <c r="R149" t="s">
        <v>3</v>
      </c>
      <c r="S149" s="47">
        <f t="shared" si="0"/>
        <v>98.144000000000005</v>
      </c>
      <c r="T149" s="121">
        <f t="shared" si="1"/>
        <v>0.27796754910333044</v>
      </c>
      <c r="U149" s="1" t="s">
        <v>3</v>
      </c>
      <c r="V149" s="29" t="s">
        <v>3</v>
      </c>
      <c r="W149" s="29" t="s">
        <v>3</v>
      </c>
      <c r="X149" s="55" t="s">
        <v>3</v>
      </c>
    </row>
    <row r="150" spans="1:24" ht="14.5" customHeight="1" x14ac:dyDescent="0.35">
      <c r="A150" s="46"/>
      <c r="B150" t="s">
        <v>1532</v>
      </c>
      <c r="C150" s="142" t="s">
        <v>1</v>
      </c>
      <c r="D150">
        <v>38.83</v>
      </c>
      <c r="E150">
        <v>0.03</v>
      </c>
      <c r="F150">
        <v>0.56999999999999995</v>
      </c>
      <c r="G150">
        <v>22.32</v>
      </c>
      <c r="H150">
        <v>0.51</v>
      </c>
      <c r="I150">
        <v>36.94</v>
      </c>
      <c r="J150" t="s">
        <v>3</v>
      </c>
      <c r="K150">
        <v>0.28000000000000003</v>
      </c>
      <c r="L150">
        <v>0.02</v>
      </c>
      <c r="M150">
        <v>0.01</v>
      </c>
      <c r="N150">
        <v>7.0000000000000007E-2</v>
      </c>
      <c r="O150" t="s">
        <v>3</v>
      </c>
      <c r="P150" t="s">
        <v>3</v>
      </c>
      <c r="Q150" t="s">
        <v>3</v>
      </c>
      <c r="R150" t="s">
        <v>3</v>
      </c>
      <c r="S150" s="47">
        <f t="shared" si="0"/>
        <v>99.579999999999984</v>
      </c>
      <c r="T150" s="121">
        <f t="shared" si="1"/>
        <v>0.57481328869430859</v>
      </c>
      <c r="U150" s="1" t="s">
        <v>3</v>
      </c>
      <c r="V150" s="29" t="s">
        <v>3</v>
      </c>
      <c r="W150" s="29" t="s">
        <v>3</v>
      </c>
      <c r="X150" s="55" t="s">
        <v>3</v>
      </c>
    </row>
    <row r="151" spans="1:24" ht="14.5" customHeight="1" x14ac:dyDescent="0.35">
      <c r="A151" s="46"/>
      <c r="B151" t="s">
        <v>254</v>
      </c>
      <c r="C151" s="142" t="s">
        <v>1</v>
      </c>
      <c r="D151">
        <v>39.64</v>
      </c>
      <c r="E151">
        <v>0.02</v>
      </c>
      <c r="F151">
        <v>0.31</v>
      </c>
      <c r="G151">
        <v>21.19</v>
      </c>
      <c r="H151">
        <v>0.43</v>
      </c>
      <c r="I151">
        <v>36.85</v>
      </c>
      <c r="J151" t="s">
        <v>3</v>
      </c>
      <c r="K151">
        <v>0.68</v>
      </c>
      <c r="L151">
        <v>0.02</v>
      </c>
      <c r="M151">
        <v>0.01</v>
      </c>
      <c r="N151">
        <v>7.0000000000000007E-2</v>
      </c>
      <c r="O151" t="s">
        <v>3</v>
      </c>
      <c r="P151" t="s">
        <v>3</v>
      </c>
      <c r="Q151" t="s">
        <v>3</v>
      </c>
      <c r="R151" t="s">
        <v>3</v>
      </c>
      <c r="S151" s="47">
        <f t="shared" si="0"/>
        <v>99.220000000000013</v>
      </c>
      <c r="T151" s="121">
        <f t="shared" si="1"/>
        <v>0.53456104944500504</v>
      </c>
      <c r="U151" s="1" t="s">
        <v>3</v>
      </c>
      <c r="V151" s="29" t="s">
        <v>3</v>
      </c>
      <c r="W151" s="29" t="s">
        <v>3</v>
      </c>
      <c r="X151" s="55" t="s">
        <v>3</v>
      </c>
    </row>
    <row r="152" spans="1:24" ht="14.5" customHeight="1" x14ac:dyDescent="0.35">
      <c r="A152" s="46"/>
      <c r="B152" t="s">
        <v>1533</v>
      </c>
      <c r="C152" s="142" t="s">
        <v>500</v>
      </c>
      <c r="D152" s="47">
        <v>57.89</v>
      </c>
      <c r="E152" s="47">
        <v>1.0999999999999999E-2</v>
      </c>
      <c r="F152" s="47">
        <v>1.1499999999999999</v>
      </c>
      <c r="G152" s="47">
        <v>0.44</v>
      </c>
      <c r="H152" s="47">
        <v>0.223</v>
      </c>
      <c r="I152" s="47">
        <v>38.299999999999997</v>
      </c>
      <c r="J152" s="29" t="s">
        <v>3</v>
      </c>
      <c r="K152" s="47">
        <v>6.2E-2</v>
      </c>
      <c r="L152" s="47">
        <v>3.7999999999999999E-2</v>
      </c>
      <c r="M152" s="47">
        <v>3.7999999999999999E-2</v>
      </c>
      <c r="N152" s="47">
        <v>5.8000000000000003E-2</v>
      </c>
      <c r="O152" s="29" t="s">
        <v>3</v>
      </c>
      <c r="P152" s="29" t="s">
        <v>3</v>
      </c>
      <c r="Q152" s="29" t="s">
        <v>3</v>
      </c>
      <c r="R152" s="29" t="s">
        <v>3</v>
      </c>
      <c r="S152" s="47">
        <f t="shared" si="0"/>
        <v>98.21</v>
      </c>
      <c r="T152" s="121">
        <f t="shared" si="1"/>
        <v>7.6006218690620143E-3</v>
      </c>
      <c r="U152" s="1" t="s">
        <v>3</v>
      </c>
      <c r="V152" s="29" t="s">
        <v>3</v>
      </c>
      <c r="W152" s="29" t="s">
        <v>3</v>
      </c>
      <c r="X152" s="55" t="s">
        <v>3</v>
      </c>
    </row>
    <row r="153" spans="1:24" ht="14.5" customHeight="1" x14ac:dyDescent="0.35">
      <c r="A153" s="46"/>
      <c r="B153" t="s">
        <v>1534</v>
      </c>
      <c r="C153" s="142" t="s">
        <v>500</v>
      </c>
      <c r="D153" s="47">
        <v>58.354999999999997</v>
      </c>
      <c r="E153" s="47">
        <v>0.05</v>
      </c>
      <c r="F153" s="47">
        <v>0.82699999999999996</v>
      </c>
      <c r="G153" s="47">
        <v>0.28000000000000003</v>
      </c>
      <c r="H153" s="47">
        <v>0.154</v>
      </c>
      <c r="I153" s="47">
        <v>38.659999999999997</v>
      </c>
      <c r="J153" s="29" t="s">
        <v>3</v>
      </c>
      <c r="K153" s="47">
        <v>6.2E-2</v>
      </c>
      <c r="L153" s="47">
        <v>3.7999999999999999E-2</v>
      </c>
      <c r="M153" s="47">
        <v>3.7999999999999999E-2</v>
      </c>
      <c r="N153" s="47">
        <v>6.4000000000000001E-2</v>
      </c>
      <c r="O153" s="29" t="s">
        <v>3</v>
      </c>
      <c r="P153" s="29" t="s">
        <v>3</v>
      </c>
      <c r="Q153" s="29" t="s">
        <v>3</v>
      </c>
      <c r="R153" s="29" t="s">
        <v>3</v>
      </c>
      <c r="S153" s="47">
        <f t="shared" si="0"/>
        <v>98.527999999999977</v>
      </c>
      <c r="T153" s="121">
        <f t="shared" si="1"/>
        <v>4.7982178048153554E-3</v>
      </c>
      <c r="U153" s="1" t="s">
        <v>3</v>
      </c>
      <c r="V153" s="29" t="s">
        <v>3</v>
      </c>
      <c r="W153" s="29" t="s">
        <v>3</v>
      </c>
      <c r="X153" s="55" t="s">
        <v>3</v>
      </c>
    </row>
    <row r="154" spans="1:24" ht="14.5" customHeight="1" x14ac:dyDescent="0.35">
      <c r="A154" s="46"/>
      <c r="B154" t="s">
        <v>1535</v>
      </c>
      <c r="C154" s="142" t="s">
        <v>500</v>
      </c>
      <c r="D154" s="47">
        <v>58.067999999999998</v>
      </c>
      <c r="E154" s="47">
        <v>1.7000000000000001E-2</v>
      </c>
      <c r="F154" s="47">
        <v>0.64</v>
      </c>
      <c r="G154" s="47">
        <v>0.59</v>
      </c>
      <c r="H154" s="47">
        <v>0.17</v>
      </c>
      <c r="I154" s="47">
        <v>38.573</v>
      </c>
      <c r="J154" s="29" t="s">
        <v>3</v>
      </c>
      <c r="K154" s="47">
        <v>6.2E-2</v>
      </c>
      <c r="L154" s="47">
        <v>3.7999999999999999E-2</v>
      </c>
      <c r="M154" s="47">
        <v>3.7999999999999999E-2</v>
      </c>
      <c r="N154" s="47">
        <v>7.1999999999999995E-2</v>
      </c>
      <c r="O154" s="29" t="s">
        <v>3</v>
      </c>
      <c r="P154" s="29" t="s">
        <v>3</v>
      </c>
      <c r="Q154" s="29" t="s">
        <v>3</v>
      </c>
      <c r="R154" s="29" t="s">
        <v>3</v>
      </c>
      <c r="S154" s="47">
        <f t="shared" si="0"/>
        <v>98.268000000000001</v>
      </c>
      <c r="T154" s="121">
        <f t="shared" si="1"/>
        <v>1.016050148102225E-2</v>
      </c>
      <c r="U154" s="1" t="s">
        <v>3</v>
      </c>
      <c r="V154" s="29" t="s">
        <v>3</v>
      </c>
      <c r="W154" s="29" t="s">
        <v>3</v>
      </c>
      <c r="X154" s="55" t="s">
        <v>3</v>
      </c>
    </row>
    <row r="155" spans="1:24" ht="14.5" customHeight="1" x14ac:dyDescent="0.35">
      <c r="A155" s="46"/>
      <c r="B155" t="s">
        <v>1536</v>
      </c>
      <c r="C155" s="142" t="s">
        <v>1</v>
      </c>
      <c r="D155">
        <v>23.89</v>
      </c>
      <c r="E155">
        <v>0.02</v>
      </c>
      <c r="F155">
        <v>0.2</v>
      </c>
      <c r="G155">
        <v>39.85</v>
      </c>
      <c r="H155">
        <v>0.96</v>
      </c>
      <c r="I155">
        <v>33.75</v>
      </c>
      <c r="J155" t="s">
        <v>3</v>
      </c>
      <c r="K155">
        <v>0.06</v>
      </c>
      <c r="L155">
        <v>0.02</v>
      </c>
      <c r="M155">
        <v>0.01</v>
      </c>
      <c r="N155">
        <v>7.0000000000000007E-2</v>
      </c>
      <c r="O155" t="s">
        <v>3</v>
      </c>
      <c r="P155" t="s">
        <v>3</v>
      </c>
      <c r="Q155" t="s">
        <v>3</v>
      </c>
      <c r="R155" t="s">
        <v>3</v>
      </c>
      <c r="S155" s="47">
        <f t="shared" si="0"/>
        <v>98.83</v>
      </c>
      <c r="T155" s="121">
        <f t="shared" si="1"/>
        <v>1.6680619506069485</v>
      </c>
      <c r="U155" s="1" t="s">
        <v>3</v>
      </c>
      <c r="V155" s="29" t="s">
        <v>3</v>
      </c>
      <c r="W155" s="29" t="s">
        <v>3</v>
      </c>
      <c r="X155" s="55" t="s">
        <v>3</v>
      </c>
    </row>
    <row r="156" spans="1:24" ht="14.5" customHeight="1" x14ac:dyDescent="0.35">
      <c r="A156" s="46"/>
      <c r="B156" t="s">
        <v>1537</v>
      </c>
      <c r="C156" s="142" t="s">
        <v>1</v>
      </c>
      <c r="D156">
        <v>36.85</v>
      </c>
      <c r="E156">
        <v>0.02</v>
      </c>
      <c r="F156">
        <v>0.96</v>
      </c>
      <c r="G156">
        <v>22.68</v>
      </c>
      <c r="H156">
        <v>0.5</v>
      </c>
      <c r="I156">
        <v>37.76</v>
      </c>
      <c r="J156" t="s">
        <v>3</v>
      </c>
      <c r="K156">
        <v>0.22</v>
      </c>
      <c r="L156">
        <v>0.02</v>
      </c>
      <c r="M156">
        <v>0.01</v>
      </c>
      <c r="N156">
        <v>0.04</v>
      </c>
      <c r="O156" t="s">
        <v>3</v>
      </c>
      <c r="P156" t="s">
        <v>3</v>
      </c>
      <c r="Q156" t="s">
        <v>3</v>
      </c>
      <c r="R156" t="s">
        <v>3</v>
      </c>
      <c r="S156" s="47">
        <f t="shared" si="0"/>
        <v>99.060000000000016</v>
      </c>
      <c r="T156" s="121">
        <f t="shared" si="1"/>
        <v>0.61546811397557666</v>
      </c>
      <c r="U156" s="1" t="s">
        <v>3</v>
      </c>
      <c r="V156" s="29" t="s">
        <v>3</v>
      </c>
      <c r="W156" s="29" t="s">
        <v>3</v>
      </c>
      <c r="X156" s="55" t="s">
        <v>3</v>
      </c>
    </row>
    <row r="157" spans="1:24" ht="14.5" customHeight="1" x14ac:dyDescent="0.35">
      <c r="A157" s="50"/>
      <c r="B157" s="95" t="s">
        <v>1538</v>
      </c>
      <c r="C157" s="143" t="s">
        <v>1</v>
      </c>
      <c r="D157" s="95" t="s">
        <v>3</v>
      </c>
      <c r="E157" s="95" t="s">
        <v>3</v>
      </c>
      <c r="F157" s="95" t="s">
        <v>3</v>
      </c>
      <c r="G157" s="95" t="s">
        <v>3</v>
      </c>
      <c r="H157" s="95" t="s">
        <v>3</v>
      </c>
      <c r="I157" s="95" t="s">
        <v>3</v>
      </c>
      <c r="J157" s="95" t="s">
        <v>3</v>
      </c>
      <c r="K157" s="95" t="s">
        <v>3</v>
      </c>
      <c r="L157" s="95" t="s">
        <v>3</v>
      </c>
      <c r="M157" s="95" t="s">
        <v>3</v>
      </c>
      <c r="N157" s="95" t="s">
        <v>3</v>
      </c>
      <c r="O157" s="95" t="s">
        <v>3</v>
      </c>
      <c r="P157" s="95" t="s">
        <v>3</v>
      </c>
      <c r="Q157" s="95" t="s">
        <v>3</v>
      </c>
      <c r="R157" s="95" t="s">
        <v>3</v>
      </c>
      <c r="S157" s="95" t="s">
        <v>3</v>
      </c>
      <c r="T157" s="97" t="s">
        <v>3</v>
      </c>
      <c r="U157" s="8" t="s">
        <v>3</v>
      </c>
      <c r="V157" s="7" t="s">
        <v>3</v>
      </c>
      <c r="W157" s="7" t="s">
        <v>3</v>
      </c>
      <c r="X157" s="56" t="s">
        <v>3</v>
      </c>
    </row>
    <row r="158" spans="1:24" ht="14.5" customHeight="1" x14ac:dyDescent="0.35">
      <c r="A158" s="23" t="s">
        <v>1539</v>
      </c>
      <c r="B158" s="94" t="s">
        <v>1540</v>
      </c>
      <c r="C158" s="141" t="s">
        <v>500</v>
      </c>
      <c r="D158" s="94" t="s">
        <v>3</v>
      </c>
      <c r="E158" s="94" t="s">
        <v>3</v>
      </c>
      <c r="F158" s="94" t="s">
        <v>3</v>
      </c>
      <c r="G158" s="94" t="s">
        <v>3</v>
      </c>
      <c r="H158" s="94" t="s">
        <v>3</v>
      </c>
      <c r="I158" s="94" t="s">
        <v>3</v>
      </c>
      <c r="J158" s="94" t="s">
        <v>3</v>
      </c>
      <c r="K158" s="94" t="s">
        <v>3</v>
      </c>
      <c r="L158" s="94" t="s">
        <v>3</v>
      </c>
      <c r="M158" s="94" t="s">
        <v>3</v>
      </c>
      <c r="N158" s="94" t="s">
        <v>3</v>
      </c>
      <c r="O158" s="94" t="s">
        <v>3</v>
      </c>
      <c r="P158" s="94" t="s">
        <v>3</v>
      </c>
      <c r="Q158" s="94" t="s">
        <v>3</v>
      </c>
      <c r="R158" s="94" t="s">
        <v>3</v>
      </c>
      <c r="S158" s="94" t="s">
        <v>3</v>
      </c>
      <c r="T158" s="96" t="s">
        <v>3</v>
      </c>
      <c r="U158" s="23" t="s">
        <v>3</v>
      </c>
      <c r="V158" s="33" t="s">
        <v>3</v>
      </c>
      <c r="W158" s="33" t="s">
        <v>3</v>
      </c>
      <c r="X158" s="54" t="s">
        <v>3</v>
      </c>
    </row>
    <row r="159" spans="1:24" ht="14.5" customHeight="1" x14ac:dyDescent="0.35">
      <c r="A159" s="46"/>
      <c r="B159" t="s">
        <v>1541</v>
      </c>
      <c r="C159" s="142" t="s">
        <v>500</v>
      </c>
      <c r="D159" t="s">
        <v>3</v>
      </c>
      <c r="E159" t="s">
        <v>3</v>
      </c>
      <c r="F159" t="s">
        <v>3</v>
      </c>
      <c r="G159" t="s">
        <v>3</v>
      </c>
      <c r="H159" t="s">
        <v>3</v>
      </c>
      <c r="I159" t="s">
        <v>3</v>
      </c>
      <c r="J159" t="s">
        <v>3</v>
      </c>
      <c r="K159" t="s">
        <v>3</v>
      </c>
      <c r="L159" t="s">
        <v>3</v>
      </c>
      <c r="M159" t="s">
        <v>3</v>
      </c>
      <c r="N159" t="s">
        <v>3</v>
      </c>
      <c r="O159" t="s">
        <v>3</v>
      </c>
      <c r="P159" t="s">
        <v>3</v>
      </c>
      <c r="Q159" t="s">
        <v>3</v>
      </c>
      <c r="R159" t="s">
        <v>3</v>
      </c>
      <c r="S159" t="s">
        <v>3</v>
      </c>
      <c r="T159" s="77" t="s">
        <v>3</v>
      </c>
      <c r="U159" s="1" t="s">
        <v>3</v>
      </c>
      <c r="V159" s="29" t="s">
        <v>3</v>
      </c>
      <c r="W159" s="29" t="s">
        <v>3</v>
      </c>
      <c r="X159" s="55" t="s">
        <v>3</v>
      </c>
    </row>
    <row r="160" spans="1:24" ht="14.5" customHeight="1" x14ac:dyDescent="0.35">
      <c r="A160" s="46"/>
      <c r="B160" t="s">
        <v>1542</v>
      </c>
      <c r="C160" s="142" t="s">
        <v>500</v>
      </c>
      <c r="D160" t="s">
        <v>3</v>
      </c>
      <c r="E160" t="s">
        <v>3</v>
      </c>
      <c r="F160" t="s">
        <v>3</v>
      </c>
      <c r="G160" t="s">
        <v>3</v>
      </c>
      <c r="H160" t="s">
        <v>3</v>
      </c>
      <c r="I160" t="s">
        <v>3</v>
      </c>
      <c r="J160" t="s">
        <v>3</v>
      </c>
      <c r="K160" t="s">
        <v>3</v>
      </c>
      <c r="L160" t="s">
        <v>3</v>
      </c>
      <c r="M160" t="s">
        <v>3</v>
      </c>
      <c r="N160" t="s">
        <v>3</v>
      </c>
      <c r="O160" t="s">
        <v>3</v>
      </c>
      <c r="P160" t="s">
        <v>3</v>
      </c>
      <c r="Q160" t="s">
        <v>3</v>
      </c>
      <c r="R160" t="s">
        <v>3</v>
      </c>
      <c r="S160" t="s">
        <v>3</v>
      </c>
      <c r="T160" s="77" t="s">
        <v>3</v>
      </c>
      <c r="U160" s="1" t="s">
        <v>3</v>
      </c>
      <c r="V160" s="29" t="s">
        <v>3</v>
      </c>
      <c r="W160" s="29" t="s">
        <v>3</v>
      </c>
      <c r="X160" s="55" t="s">
        <v>3</v>
      </c>
    </row>
    <row r="161" spans="1:24" ht="14.5" customHeight="1" x14ac:dyDescent="0.35">
      <c r="A161" s="46"/>
      <c r="B161" t="s">
        <v>1543</v>
      </c>
      <c r="C161" s="142" t="s">
        <v>500</v>
      </c>
      <c r="D161">
        <v>45.7</v>
      </c>
      <c r="E161" t="s">
        <v>3</v>
      </c>
      <c r="F161">
        <v>1.2</v>
      </c>
      <c r="G161">
        <v>3.2</v>
      </c>
      <c r="H161">
        <v>0.3</v>
      </c>
      <c r="I161">
        <v>49.6</v>
      </c>
      <c r="J161" t="s">
        <v>3</v>
      </c>
      <c r="K161" t="s">
        <v>3</v>
      </c>
      <c r="L161" t="s">
        <v>3</v>
      </c>
      <c r="M161" t="s">
        <v>3</v>
      </c>
      <c r="N161" t="s">
        <v>3</v>
      </c>
      <c r="O161" t="s">
        <v>3</v>
      </c>
      <c r="P161" t="s">
        <v>3</v>
      </c>
      <c r="Q161" t="s">
        <v>3</v>
      </c>
      <c r="R161" t="s">
        <v>3</v>
      </c>
      <c r="S161">
        <v>100</v>
      </c>
      <c r="T161" s="77">
        <v>7.0000000000000007E-2</v>
      </c>
      <c r="U161" s="27">
        <v>236</v>
      </c>
      <c r="V161" s="47">
        <v>52.8</v>
      </c>
      <c r="W161" s="47">
        <v>23.9</v>
      </c>
      <c r="X161" s="28">
        <v>0.97</v>
      </c>
    </row>
    <row r="162" spans="1:24" ht="14.5" customHeight="1" x14ac:dyDescent="0.35">
      <c r="A162" s="46"/>
      <c r="B162" t="s">
        <v>1544</v>
      </c>
      <c r="C162" s="142" t="s">
        <v>500</v>
      </c>
      <c r="D162" t="s">
        <v>3</v>
      </c>
      <c r="E162" t="s">
        <v>3</v>
      </c>
      <c r="F162" t="s">
        <v>3</v>
      </c>
      <c r="G162" t="s">
        <v>3</v>
      </c>
      <c r="H162" t="s">
        <v>3</v>
      </c>
      <c r="I162" t="s">
        <v>3</v>
      </c>
      <c r="J162" t="s">
        <v>3</v>
      </c>
      <c r="K162" t="s">
        <v>3</v>
      </c>
      <c r="L162" t="s">
        <v>3</v>
      </c>
      <c r="M162" t="s">
        <v>3</v>
      </c>
      <c r="N162" t="s">
        <v>3</v>
      </c>
      <c r="O162" t="s">
        <v>3</v>
      </c>
      <c r="P162" t="s">
        <v>3</v>
      </c>
      <c r="Q162" t="s">
        <v>3</v>
      </c>
      <c r="R162" t="s">
        <v>3</v>
      </c>
      <c r="S162" t="s">
        <v>3</v>
      </c>
      <c r="T162" s="77" t="s">
        <v>3</v>
      </c>
      <c r="U162" s="1" t="s">
        <v>3</v>
      </c>
      <c r="V162" s="29" t="s">
        <v>3</v>
      </c>
      <c r="W162" s="29" t="s">
        <v>3</v>
      </c>
      <c r="X162" s="55" t="s">
        <v>3</v>
      </c>
    </row>
    <row r="163" spans="1:24" ht="14.5" customHeight="1" x14ac:dyDescent="0.35">
      <c r="A163" s="46"/>
      <c r="B163" t="s">
        <v>1545</v>
      </c>
      <c r="C163" s="142" t="s">
        <v>500</v>
      </c>
      <c r="D163" t="s">
        <v>3</v>
      </c>
      <c r="E163" t="s">
        <v>3</v>
      </c>
      <c r="F163" t="s">
        <v>3</v>
      </c>
      <c r="G163" t="s">
        <v>3</v>
      </c>
      <c r="H163" t="s">
        <v>3</v>
      </c>
      <c r="I163" t="s">
        <v>3</v>
      </c>
      <c r="J163" t="s">
        <v>3</v>
      </c>
      <c r="K163" t="s">
        <v>3</v>
      </c>
      <c r="L163" t="s">
        <v>3</v>
      </c>
      <c r="M163" t="s">
        <v>3</v>
      </c>
      <c r="N163" t="s">
        <v>3</v>
      </c>
      <c r="O163" t="s">
        <v>3</v>
      </c>
      <c r="P163" t="s">
        <v>3</v>
      </c>
      <c r="Q163" t="s">
        <v>3</v>
      </c>
      <c r="R163" t="s">
        <v>3</v>
      </c>
      <c r="S163" t="s">
        <v>3</v>
      </c>
      <c r="T163" s="77" t="s">
        <v>3</v>
      </c>
      <c r="U163" s="1" t="s">
        <v>3</v>
      </c>
      <c r="V163" s="29" t="s">
        <v>3</v>
      </c>
      <c r="W163" s="29" t="s">
        <v>3</v>
      </c>
      <c r="X163" s="55" t="s">
        <v>3</v>
      </c>
    </row>
    <row r="164" spans="1:24" ht="14.5" customHeight="1" x14ac:dyDescent="0.35">
      <c r="A164" s="46"/>
      <c r="B164" t="s">
        <v>1546</v>
      </c>
      <c r="C164" s="142" t="s">
        <v>500</v>
      </c>
      <c r="D164" t="s">
        <v>3</v>
      </c>
      <c r="E164" t="s">
        <v>3</v>
      </c>
      <c r="F164" t="s">
        <v>3</v>
      </c>
      <c r="G164" t="s">
        <v>3</v>
      </c>
      <c r="H164" t="s">
        <v>3</v>
      </c>
      <c r="I164" t="s">
        <v>3</v>
      </c>
      <c r="J164" t="s">
        <v>3</v>
      </c>
      <c r="K164" t="s">
        <v>3</v>
      </c>
      <c r="L164" t="s">
        <v>3</v>
      </c>
      <c r="M164" t="s">
        <v>3</v>
      </c>
      <c r="N164" t="s">
        <v>3</v>
      </c>
      <c r="O164" t="s">
        <v>3</v>
      </c>
      <c r="P164" t="s">
        <v>3</v>
      </c>
      <c r="Q164" t="s">
        <v>3</v>
      </c>
      <c r="R164" t="s">
        <v>3</v>
      </c>
      <c r="S164" t="s">
        <v>3</v>
      </c>
      <c r="T164" s="77" t="s">
        <v>3</v>
      </c>
      <c r="U164" s="1" t="s">
        <v>3</v>
      </c>
      <c r="V164" s="29" t="s">
        <v>3</v>
      </c>
      <c r="W164" s="29" t="s">
        <v>3</v>
      </c>
      <c r="X164" s="55" t="s">
        <v>3</v>
      </c>
    </row>
    <row r="165" spans="1:24" ht="14.5" customHeight="1" x14ac:dyDescent="0.35">
      <c r="A165" s="46"/>
      <c r="B165" t="s">
        <v>1547</v>
      </c>
      <c r="C165" s="142" t="s">
        <v>500</v>
      </c>
      <c r="D165" t="s">
        <v>3</v>
      </c>
      <c r="E165" t="s">
        <v>3</v>
      </c>
      <c r="F165" t="s">
        <v>3</v>
      </c>
      <c r="G165" t="s">
        <v>3</v>
      </c>
      <c r="H165" t="s">
        <v>3</v>
      </c>
      <c r="I165" t="s">
        <v>3</v>
      </c>
      <c r="J165" t="s">
        <v>3</v>
      </c>
      <c r="K165" t="s">
        <v>3</v>
      </c>
      <c r="L165" t="s">
        <v>3</v>
      </c>
      <c r="M165" t="s">
        <v>3</v>
      </c>
      <c r="N165" t="s">
        <v>3</v>
      </c>
      <c r="O165" t="s">
        <v>3</v>
      </c>
      <c r="P165" t="s">
        <v>3</v>
      </c>
      <c r="Q165" t="s">
        <v>3</v>
      </c>
      <c r="R165" t="s">
        <v>3</v>
      </c>
      <c r="S165" t="s">
        <v>3</v>
      </c>
      <c r="T165" s="77" t="s">
        <v>3</v>
      </c>
      <c r="U165" s="1" t="s">
        <v>3</v>
      </c>
      <c r="V165" s="29" t="s">
        <v>3</v>
      </c>
      <c r="W165" s="29" t="s">
        <v>3</v>
      </c>
      <c r="X165" s="55" t="s">
        <v>3</v>
      </c>
    </row>
    <row r="166" spans="1:24" ht="14.5" customHeight="1" x14ac:dyDescent="0.35">
      <c r="A166" s="46"/>
      <c r="B166" t="s">
        <v>1548</v>
      </c>
      <c r="C166" s="142" t="s">
        <v>500</v>
      </c>
      <c r="D166" t="s">
        <v>3</v>
      </c>
      <c r="E166" t="s">
        <v>3</v>
      </c>
      <c r="F166" t="s">
        <v>3</v>
      </c>
      <c r="G166" t="s">
        <v>3</v>
      </c>
      <c r="H166" t="s">
        <v>3</v>
      </c>
      <c r="I166" t="s">
        <v>3</v>
      </c>
      <c r="J166" t="s">
        <v>3</v>
      </c>
      <c r="K166" t="s">
        <v>3</v>
      </c>
      <c r="L166" t="s">
        <v>3</v>
      </c>
      <c r="M166" t="s">
        <v>3</v>
      </c>
      <c r="N166" t="s">
        <v>3</v>
      </c>
      <c r="O166" t="s">
        <v>3</v>
      </c>
      <c r="P166" t="s">
        <v>3</v>
      </c>
      <c r="Q166" t="s">
        <v>3</v>
      </c>
      <c r="R166" t="s">
        <v>3</v>
      </c>
      <c r="S166" t="s">
        <v>3</v>
      </c>
      <c r="T166" s="77" t="s">
        <v>3</v>
      </c>
      <c r="U166" s="1" t="s">
        <v>3</v>
      </c>
      <c r="V166" s="29" t="s">
        <v>3</v>
      </c>
      <c r="W166" s="29" t="s">
        <v>3</v>
      </c>
      <c r="X166" s="55" t="s">
        <v>3</v>
      </c>
    </row>
    <row r="167" spans="1:24" ht="14.5" customHeight="1" x14ac:dyDescent="0.35">
      <c r="A167" s="46"/>
      <c r="B167" t="s">
        <v>1549</v>
      </c>
      <c r="C167" s="142" t="s">
        <v>500</v>
      </c>
      <c r="D167" t="s">
        <v>3</v>
      </c>
      <c r="E167" t="s">
        <v>3</v>
      </c>
      <c r="F167" t="s">
        <v>3</v>
      </c>
      <c r="G167" t="s">
        <v>3</v>
      </c>
      <c r="H167" t="s">
        <v>3</v>
      </c>
      <c r="I167" t="s">
        <v>3</v>
      </c>
      <c r="J167" t="s">
        <v>3</v>
      </c>
      <c r="K167" t="s">
        <v>3</v>
      </c>
      <c r="L167" t="s">
        <v>3</v>
      </c>
      <c r="M167" t="s">
        <v>3</v>
      </c>
      <c r="N167" t="s">
        <v>3</v>
      </c>
      <c r="O167" t="s">
        <v>3</v>
      </c>
      <c r="P167" t="s">
        <v>3</v>
      </c>
      <c r="Q167" t="s">
        <v>3</v>
      </c>
      <c r="R167" t="s">
        <v>3</v>
      </c>
      <c r="S167" t="s">
        <v>3</v>
      </c>
      <c r="T167" s="77" t="s">
        <v>3</v>
      </c>
      <c r="U167" s="1" t="s">
        <v>3</v>
      </c>
      <c r="V167" s="29" t="s">
        <v>3</v>
      </c>
      <c r="W167" s="29" t="s">
        <v>3</v>
      </c>
      <c r="X167" s="55" t="s">
        <v>3</v>
      </c>
    </row>
    <row r="168" spans="1:24" ht="14.5" customHeight="1" x14ac:dyDescent="0.35">
      <c r="A168" s="46"/>
      <c r="B168" t="s">
        <v>1550</v>
      </c>
      <c r="C168" s="142" t="s">
        <v>500</v>
      </c>
      <c r="D168">
        <v>46.5</v>
      </c>
      <c r="E168" t="s">
        <v>3</v>
      </c>
      <c r="F168">
        <v>0.8</v>
      </c>
      <c r="G168">
        <v>2.9</v>
      </c>
      <c r="H168">
        <v>0.2</v>
      </c>
      <c r="I168">
        <v>49.7</v>
      </c>
      <c r="J168" t="s">
        <v>3</v>
      </c>
      <c r="K168" t="s">
        <v>3</v>
      </c>
      <c r="L168" t="s">
        <v>3</v>
      </c>
      <c r="M168" t="s">
        <v>3</v>
      </c>
      <c r="N168" t="s">
        <v>3</v>
      </c>
      <c r="O168" t="s">
        <v>3</v>
      </c>
      <c r="P168" t="s">
        <v>3</v>
      </c>
      <c r="Q168" t="s">
        <v>3</v>
      </c>
      <c r="R168" t="s">
        <v>3</v>
      </c>
      <c r="S168">
        <v>100.1</v>
      </c>
      <c r="T168" s="77">
        <v>6.2399999999999997E-2</v>
      </c>
      <c r="U168" s="27">
        <v>138</v>
      </c>
      <c r="V168" s="47">
        <v>10.32</v>
      </c>
      <c r="W168" s="47">
        <v>87</v>
      </c>
      <c r="X168" s="28">
        <v>2.77</v>
      </c>
    </row>
    <row r="169" spans="1:24" ht="14.5" customHeight="1" x14ac:dyDescent="0.35">
      <c r="A169" s="46"/>
      <c r="B169" t="s">
        <v>1551</v>
      </c>
      <c r="C169" s="142" t="s">
        <v>500</v>
      </c>
      <c r="D169" t="s">
        <v>3</v>
      </c>
      <c r="E169" t="s">
        <v>3</v>
      </c>
      <c r="F169" t="s">
        <v>3</v>
      </c>
      <c r="G169" t="s">
        <v>3</v>
      </c>
      <c r="H169" t="s">
        <v>3</v>
      </c>
      <c r="I169" t="s">
        <v>3</v>
      </c>
      <c r="J169" t="s">
        <v>3</v>
      </c>
      <c r="K169" t="s">
        <v>3</v>
      </c>
      <c r="L169" t="s">
        <v>3</v>
      </c>
      <c r="M169" t="s">
        <v>3</v>
      </c>
      <c r="N169" t="s">
        <v>3</v>
      </c>
      <c r="O169" t="s">
        <v>3</v>
      </c>
      <c r="P169" t="s">
        <v>3</v>
      </c>
      <c r="Q169" t="s">
        <v>3</v>
      </c>
      <c r="R169" t="s">
        <v>3</v>
      </c>
      <c r="S169" t="s">
        <v>3</v>
      </c>
      <c r="T169" s="77" t="s">
        <v>3</v>
      </c>
      <c r="U169" s="1" t="s">
        <v>3</v>
      </c>
      <c r="V169" s="29" t="s">
        <v>3</v>
      </c>
      <c r="W169" s="29" t="s">
        <v>3</v>
      </c>
      <c r="X169" s="55" t="s">
        <v>3</v>
      </c>
    </row>
    <row r="170" spans="1:24" ht="14.5" customHeight="1" x14ac:dyDescent="0.35">
      <c r="A170" s="46"/>
      <c r="B170" t="s">
        <v>1552</v>
      </c>
      <c r="C170" s="142" t="s">
        <v>500</v>
      </c>
      <c r="D170">
        <v>45.6</v>
      </c>
      <c r="E170" t="s">
        <v>3</v>
      </c>
      <c r="F170">
        <v>0.3</v>
      </c>
      <c r="G170">
        <v>4.4000000000000004</v>
      </c>
      <c r="H170">
        <v>0.2</v>
      </c>
      <c r="I170">
        <v>49.5</v>
      </c>
      <c r="J170" t="s">
        <v>3</v>
      </c>
      <c r="K170" t="s">
        <v>3</v>
      </c>
      <c r="L170" t="s">
        <v>3</v>
      </c>
      <c r="M170" t="s">
        <v>3</v>
      </c>
      <c r="N170" t="s">
        <v>3</v>
      </c>
      <c r="O170" t="s">
        <v>3</v>
      </c>
      <c r="P170" t="s">
        <v>3</v>
      </c>
      <c r="Q170" t="s">
        <v>3</v>
      </c>
      <c r="R170" t="s">
        <v>3</v>
      </c>
      <c r="S170">
        <v>100</v>
      </c>
      <c r="T170" s="77">
        <v>9.6500000000000002E-2</v>
      </c>
      <c r="U170" s="27">
        <v>38</v>
      </c>
      <c r="V170" s="47">
        <v>36.1</v>
      </c>
      <c r="W170" s="47">
        <v>8</v>
      </c>
      <c r="X170" s="28">
        <v>4.3</v>
      </c>
    </row>
    <row r="171" spans="1:24" ht="14.5" customHeight="1" x14ac:dyDescent="0.35">
      <c r="A171" s="46"/>
      <c r="B171" t="s">
        <v>1553</v>
      </c>
      <c r="C171" s="142" t="s">
        <v>500</v>
      </c>
      <c r="D171">
        <v>47.9</v>
      </c>
      <c r="E171" t="s">
        <v>3</v>
      </c>
      <c r="F171">
        <v>1</v>
      </c>
      <c r="G171">
        <v>1</v>
      </c>
      <c r="H171">
        <v>0.2</v>
      </c>
      <c r="I171">
        <v>49.9</v>
      </c>
      <c r="J171" t="s">
        <v>3</v>
      </c>
      <c r="K171" t="s">
        <v>3</v>
      </c>
      <c r="L171" t="s">
        <v>3</v>
      </c>
      <c r="M171" t="s">
        <v>3</v>
      </c>
      <c r="N171" t="s">
        <v>3</v>
      </c>
      <c r="O171" t="s">
        <v>3</v>
      </c>
      <c r="P171" t="s">
        <v>3</v>
      </c>
      <c r="Q171" t="s">
        <v>3</v>
      </c>
      <c r="R171" t="s">
        <v>3</v>
      </c>
      <c r="S171">
        <v>100</v>
      </c>
      <c r="T171" s="77">
        <v>2.0899999999999998E-2</v>
      </c>
      <c r="U171" s="27">
        <v>325</v>
      </c>
      <c r="V171" s="47">
        <v>48.2</v>
      </c>
      <c r="W171" s="47">
        <v>39.299999999999997</v>
      </c>
      <c r="X171" s="28">
        <v>1.74</v>
      </c>
    </row>
    <row r="172" spans="1:24" ht="14.5" customHeight="1" x14ac:dyDescent="0.35">
      <c r="A172" s="46"/>
      <c r="B172" t="s">
        <v>1554</v>
      </c>
      <c r="C172" s="142" t="s">
        <v>500</v>
      </c>
      <c r="D172">
        <v>47.1</v>
      </c>
      <c r="E172" t="s">
        <v>3</v>
      </c>
      <c r="F172">
        <v>1.4</v>
      </c>
      <c r="G172">
        <v>1.8</v>
      </c>
      <c r="H172">
        <v>0</v>
      </c>
      <c r="I172">
        <v>49.8</v>
      </c>
      <c r="J172" t="s">
        <v>3</v>
      </c>
      <c r="K172" t="s">
        <v>3</v>
      </c>
      <c r="L172" t="s">
        <v>3</v>
      </c>
      <c r="M172" t="s">
        <v>3</v>
      </c>
      <c r="N172" t="s">
        <v>3</v>
      </c>
      <c r="O172" t="s">
        <v>3</v>
      </c>
      <c r="P172" t="s">
        <v>3</v>
      </c>
      <c r="Q172" t="s">
        <v>3</v>
      </c>
      <c r="R172" t="s">
        <v>3</v>
      </c>
      <c r="S172">
        <v>100.1</v>
      </c>
      <c r="T172" s="77">
        <v>3.8199999999999998E-2</v>
      </c>
      <c r="U172" s="27">
        <v>120</v>
      </c>
      <c r="V172" s="47">
        <v>29.2</v>
      </c>
      <c r="W172" s="47">
        <v>27</v>
      </c>
      <c r="X172" s="28">
        <v>2.72</v>
      </c>
    </row>
    <row r="173" spans="1:24" ht="14.5" customHeight="1" x14ac:dyDescent="0.35">
      <c r="A173" s="46"/>
      <c r="B173" t="s">
        <v>1555</v>
      </c>
      <c r="C173" s="142" t="s">
        <v>500</v>
      </c>
      <c r="D173" t="s">
        <v>3</v>
      </c>
      <c r="E173" t="s">
        <v>3</v>
      </c>
      <c r="F173" t="s">
        <v>3</v>
      </c>
      <c r="G173" t="s">
        <v>3</v>
      </c>
      <c r="H173" t="s">
        <v>3</v>
      </c>
      <c r="I173" t="s">
        <v>3</v>
      </c>
      <c r="J173" t="s">
        <v>3</v>
      </c>
      <c r="K173" t="s">
        <v>3</v>
      </c>
      <c r="L173" t="s">
        <v>3</v>
      </c>
      <c r="M173" t="s">
        <v>3</v>
      </c>
      <c r="N173" t="s">
        <v>3</v>
      </c>
      <c r="O173" t="s">
        <v>3</v>
      </c>
      <c r="P173" t="s">
        <v>3</v>
      </c>
      <c r="Q173" t="s">
        <v>3</v>
      </c>
      <c r="R173" t="s">
        <v>3</v>
      </c>
      <c r="S173" t="s">
        <v>3</v>
      </c>
      <c r="T173" s="77" t="s">
        <v>3</v>
      </c>
      <c r="U173" s="1" t="s">
        <v>3</v>
      </c>
      <c r="V173" s="29" t="s">
        <v>3</v>
      </c>
      <c r="W173" s="29" t="s">
        <v>3</v>
      </c>
      <c r="X173" s="55" t="s">
        <v>3</v>
      </c>
    </row>
    <row r="174" spans="1:24" ht="14.5" customHeight="1" x14ac:dyDescent="0.35">
      <c r="A174" s="46"/>
      <c r="B174" t="s">
        <v>1556</v>
      </c>
      <c r="C174" s="142" t="s">
        <v>500</v>
      </c>
      <c r="D174" t="s">
        <v>3</v>
      </c>
      <c r="E174" t="s">
        <v>3</v>
      </c>
      <c r="F174" t="s">
        <v>3</v>
      </c>
      <c r="G174" t="s">
        <v>3</v>
      </c>
      <c r="H174" t="s">
        <v>3</v>
      </c>
      <c r="I174" t="s">
        <v>3</v>
      </c>
      <c r="J174" t="s">
        <v>3</v>
      </c>
      <c r="K174" t="s">
        <v>3</v>
      </c>
      <c r="L174" t="s">
        <v>3</v>
      </c>
      <c r="M174" t="s">
        <v>3</v>
      </c>
      <c r="N174" t="s">
        <v>3</v>
      </c>
      <c r="O174" t="s">
        <v>3</v>
      </c>
      <c r="P174" t="s">
        <v>3</v>
      </c>
      <c r="Q174" t="s">
        <v>3</v>
      </c>
      <c r="R174" t="s">
        <v>3</v>
      </c>
      <c r="S174" t="s">
        <v>3</v>
      </c>
      <c r="T174" s="77" t="s">
        <v>3</v>
      </c>
      <c r="U174" s="1" t="s">
        <v>3</v>
      </c>
      <c r="V174" s="29" t="s">
        <v>3</v>
      </c>
      <c r="W174" s="29" t="s">
        <v>3</v>
      </c>
      <c r="X174" s="55" t="s">
        <v>3</v>
      </c>
    </row>
    <row r="175" spans="1:24" ht="14.5" customHeight="1" x14ac:dyDescent="0.35">
      <c r="A175" s="46"/>
      <c r="B175" t="s">
        <v>1557</v>
      </c>
      <c r="C175" s="142" t="s">
        <v>500</v>
      </c>
      <c r="D175">
        <v>45.4</v>
      </c>
      <c r="E175" t="s">
        <v>3</v>
      </c>
      <c r="F175">
        <v>2.5499999999999998</v>
      </c>
      <c r="G175">
        <v>2.0499999999999998</v>
      </c>
      <c r="H175">
        <v>0.3</v>
      </c>
      <c r="I175">
        <v>49.75</v>
      </c>
      <c r="J175" t="s">
        <v>3</v>
      </c>
      <c r="K175" t="s">
        <v>3</v>
      </c>
      <c r="L175" t="s">
        <v>3</v>
      </c>
      <c r="M175" t="s">
        <v>3</v>
      </c>
      <c r="N175" t="s">
        <v>3</v>
      </c>
      <c r="O175" t="s">
        <v>3</v>
      </c>
      <c r="P175" t="s">
        <v>3</v>
      </c>
      <c r="Q175" t="s">
        <v>3</v>
      </c>
      <c r="R175" t="s">
        <v>3</v>
      </c>
      <c r="S175">
        <v>100.05</v>
      </c>
      <c r="T175" s="77">
        <v>4.5199999999999997E-2</v>
      </c>
      <c r="U175" s="27">
        <v>544</v>
      </c>
      <c r="V175" s="47">
        <v>15.39</v>
      </c>
      <c r="W175" s="47">
        <v>1.7</v>
      </c>
      <c r="X175" s="28">
        <v>0.219</v>
      </c>
    </row>
    <row r="176" spans="1:24" ht="14.5" customHeight="1" x14ac:dyDescent="0.35">
      <c r="A176" s="46"/>
      <c r="B176" t="s">
        <v>1558</v>
      </c>
      <c r="C176" s="142" t="s">
        <v>500</v>
      </c>
      <c r="D176" t="s">
        <v>3</v>
      </c>
      <c r="E176" t="s">
        <v>3</v>
      </c>
      <c r="F176" t="s">
        <v>3</v>
      </c>
      <c r="G176" t="s">
        <v>3</v>
      </c>
      <c r="H176" t="s">
        <v>3</v>
      </c>
      <c r="I176" t="s">
        <v>3</v>
      </c>
      <c r="J176" t="s">
        <v>3</v>
      </c>
      <c r="K176" t="s">
        <v>3</v>
      </c>
      <c r="L176" t="s">
        <v>3</v>
      </c>
      <c r="M176" t="s">
        <v>3</v>
      </c>
      <c r="N176" t="s">
        <v>3</v>
      </c>
      <c r="O176" t="s">
        <v>3</v>
      </c>
      <c r="P176" t="s">
        <v>3</v>
      </c>
      <c r="Q176" t="s">
        <v>3</v>
      </c>
      <c r="R176" t="s">
        <v>3</v>
      </c>
      <c r="S176" t="s">
        <v>3</v>
      </c>
      <c r="T176" s="77" t="s">
        <v>3</v>
      </c>
      <c r="U176" s="1" t="s">
        <v>3</v>
      </c>
      <c r="V176" s="29" t="s">
        <v>3</v>
      </c>
      <c r="W176" s="29" t="s">
        <v>3</v>
      </c>
      <c r="X176" s="55" t="s">
        <v>3</v>
      </c>
    </row>
    <row r="177" spans="1:24" ht="14.5" customHeight="1" x14ac:dyDescent="0.35">
      <c r="A177" s="46"/>
      <c r="B177" t="s">
        <v>1559</v>
      </c>
      <c r="C177" s="142" t="s">
        <v>500</v>
      </c>
      <c r="D177">
        <v>43</v>
      </c>
      <c r="E177" t="s">
        <v>3</v>
      </c>
      <c r="F177">
        <v>2</v>
      </c>
      <c r="G177">
        <v>5.5</v>
      </c>
      <c r="H177">
        <v>0.1</v>
      </c>
      <c r="I177">
        <v>49.4</v>
      </c>
      <c r="J177" t="s">
        <v>3</v>
      </c>
      <c r="K177" t="s">
        <v>3</v>
      </c>
      <c r="L177" t="s">
        <v>3</v>
      </c>
      <c r="M177" t="s">
        <v>3</v>
      </c>
      <c r="N177" t="s">
        <v>3</v>
      </c>
      <c r="O177" t="s">
        <v>3</v>
      </c>
      <c r="P177" t="s">
        <v>3</v>
      </c>
      <c r="Q177" t="s">
        <v>3</v>
      </c>
      <c r="R177" t="s">
        <v>3</v>
      </c>
      <c r="S177">
        <v>100</v>
      </c>
      <c r="T177" s="77">
        <v>0.12790000000000001</v>
      </c>
      <c r="U177" s="27">
        <v>337</v>
      </c>
      <c r="V177" s="47">
        <v>58.4</v>
      </c>
      <c r="W177" s="47">
        <v>31</v>
      </c>
      <c r="X177" s="28">
        <v>1.03</v>
      </c>
    </row>
    <row r="178" spans="1:24" ht="14.5" customHeight="1" x14ac:dyDescent="0.35">
      <c r="A178" s="46"/>
      <c r="B178" t="s">
        <v>1560</v>
      </c>
      <c r="C178" s="142" t="s">
        <v>500</v>
      </c>
      <c r="D178">
        <v>42.7</v>
      </c>
      <c r="E178" t="s">
        <v>3</v>
      </c>
      <c r="F178">
        <v>2</v>
      </c>
      <c r="G178">
        <v>5.0999999999999996</v>
      </c>
      <c r="H178">
        <v>0.8</v>
      </c>
      <c r="I178">
        <v>49.35</v>
      </c>
      <c r="J178" t="s">
        <v>3</v>
      </c>
      <c r="K178" t="s">
        <v>3</v>
      </c>
      <c r="L178" t="s">
        <v>3</v>
      </c>
      <c r="M178" t="s">
        <v>3</v>
      </c>
      <c r="N178" t="s">
        <v>3</v>
      </c>
      <c r="O178" t="s">
        <v>3</v>
      </c>
      <c r="P178" t="s">
        <v>3</v>
      </c>
      <c r="Q178" t="s">
        <v>3</v>
      </c>
      <c r="R178" t="s">
        <v>3</v>
      </c>
      <c r="S178">
        <v>99.95</v>
      </c>
      <c r="T178" s="77">
        <v>0.11940000000000001</v>
      </c>
      <c r="U178" s="27">
        <v>2223</v>
      </c>
      <c r="V178" s="47">
        <v>836</v>
      </c>
      <c r="W178" s="47">
        <v>13.4</v>
      </c>
      <c r="X178" s="28">
        <v>0.48099999999999998</v>
      </c>
    </row>
    <row r="179" spans="1:24" ht="14.5" customHeight="1" x14ac:dyDescent="0.35">
      <c r="A179" s="46"/>
      <c r="B179" t="s">
        <v>1561</v>
      </c>
      <c r="C179" s="142" t="s">
        <v>500</v>
      </c>
      <c r="D179" t="s">
        <v>3</v>
      </c>
      <c r="E179" t="s">
        <v>3</v>
      </c>
      <c r="F179" t="s">
        <v>3</v>
      </c>
      <c r="G179" t="s">
        <v>3</v>
      </c>
      <c r="H179" t="s">
        <v>3</v>
      </c>
      <c r="I179" t="s">
        <v>3</v>
      </c>
      <c r="J179" t="s">
        <v>3</v>
      </c>
      <c r="K179" t="s">
        <v>3</v>
      </c>
      <c r="L179" t="s">
        <v>3</v>
      </c>
      <c r="M179" t="s">
        <v>3</v>
      </c>
      <c r="N179" t="s">
        <v>3</v>
      </c>
      <c r="O179" t="s">
        <v>3</v>
      </c>
      <c r="P179" t="s">
        <v>3</v>
      </c>
      <c r="Q179" t="s">
        <v>3</v>
      </c>
      <c r="R179" t="s">
        <v>3</v>
      </c>
      <c r="S179" t="s">
        <v>3</v>
      </c>
      <c r="T179" s="77" t="s">
        <v>3</v>
      </c>
      <c r="U179" s="27">
        <v>39</v>
      </c>
      <c r="V179" s="47">
        <v>13.2</v>
      </c>
      <c r="W179" s="47">
        <v>15</v>
      </c>
      <c r="X179" s="28">
        <v>0.81</v>
      </c>
    </row>
    <row r="180" spans="1:24" ht="14.5" customHeight="1" x14ac:dyDescent="0.35">
      <c r="A180" s="46"/>
      <c r="B180" t="s">
        <v>1562</v>
      </c>
      <c r="C180" s="142" t="s">
        <v>500</v>
      </c>
      <c r="D180">
        <v>43.5</v>
      </c>
      <c r="E180" t="s">
        <v>3</v>
      </c>
      <c r="F180">
        <v>1.5</v>
      </c>
      <c r="G180">
        <v>5.4</v>
      </c>
      <c r="H180">
        <v>0.2</v>
      </c>
      <c r="I180">
        <v>49.4</v>
      </c>
      <c r="J180" t="s">
        <v>3</v>
      </c>
      <c r="K180" t="s">
        <v>3</v>
      </c>
      <c r="L180" t="s">
        <v>3</v>
      </c>
      <c r="M180" t="s">
        <v>3</v>
      </c>
      <c r="N180" t="s">
        <v>3</v>
      </c>
      <c r="O180" t="s">
        <v>3</v>
      </c>
      <c r="P180" t="s">
        <v>3</v>
      </c>
      <c r="Q180" t="s">
        <v>3</v>
      </c>
      <c r="R180" t="s">
        <v>3</v>
      </c>
      <c r="S180">
        <v>100</v>
      </c>
      <c r="T180" s="77">
        <v>0.1241</v>
      </c>
      <c r="U180" s="27">
        <v>355</v>
      </c>
      <c r="V180" s="47">
        <v>27.9</v>
      </c>
      <c r="W180" s="47">
        <v>80.400000000000006</v>
      </c>
      <c r="X180" s="28">
        <v>2.52</v>
      </c>
    </row>
    <row r="181" spans="1:24" ht="14.5" customHeight="1" x14ac:dyDescent="0.35">
      <c r="A181" s="46"/>
      <c r="B181" t="s">
        <v>1563</v>
      </c>
      <c r="C181" s="142" t="s">
        <v>500</v>
      </c>
      <c r="D181">
        <v>43</v>
      </c>
      <c r="E181" t="s">
        <v>3</v>
      </c>
      <c r="F181">
        <v>1.6</v>
      </c>
      <c r="G181">
        <v>5.7</v>
      </c>
      <c r="H181">
        <v>0.4</v>
      </c>
      <c r="I181">
        <v>49.3</v>
      </c>
      <c r="J181" t="s">
        <v>3</v>
      </c>
      <c r="K181" t="s">
        <v>3</v>
      </c>
      <c r="L181" t="s">
        <v>3</v>
      </c>
      <c r="M181" t="s">
        <v>3</v>
      </c>
      <c r="N181" t="s">
        <v>3</v>
      </c>
      <c r="O181" t="s">
        <v>3</v>
      </c>
      <c r="P181" t="s">
        <v>3</v>
      </c>
      <c r="Q181" t="s">
        <v>3</v>
      </c>
      <c r="R181" t="s">
        <v>3</v>
      </c>
      <c r="S181">
        <v>100</v>
      </c>
      <c r="T181" s="77">
        <v>0.1326</v>
      </c>
      <c r="U181" s="27">
        <v>498</v>
      </c>
      <c r="V181" s="47">
        <v>46</v>
      </c>
      <c r="W181" s="47">
        <v>67</v>
      </c>
      <c r="X181" s="28">
        <v>2.2999999999999998</v>
      </c>
    </row>
    <row r="182" spans="1:24" ht="14.5" customHeight="1" x14ac:dyDescent="0.35">
      <c r="A182" s="46"/>
      <c r="B182" t="s">
        <v>1564</v>
      </c>
      <c r="C182" s="142" t="s">
        <v>500</v>
      </c>
      <c r="D182" t="s">
        <v>3</v>
      </c>
      <c r="E182" t="s">
        <v>3</v>
      </c>
      <c r="F182" t="s">
        <v>3</v>
      </c>
      <c r="G182" t="s">
        <v>3</v>
      </c>
      <c r="H182" t="s">
        <v>3</v>
      </c>
      <c r="I182" t="s">
        <v>3</v>
      </c>
      <c r="J182" t="s">
        <v>3</v>
      </c>
      <c r="K182" t="s">
        <v>3</v>
      </c>
      <c r="L182" t="s">
        <v>3</v>
      </c>
      <c r="M182" t="s">
        <v>3</v>
      </c>
      <c r="N182" t="s">
        <v>3</v>
      </c>
      <c r="O182" t="s">
        <v>3</v>
      </c>
      <c r="P182" t="s">
        <v>3</v>
      </c>
      <c r="Q182" t="s">
        <v>3</v>
      </c>
      <c r="R182" t="s">
        <v>3</v>
      </c>
      <c r="S182" t="s">
        <v>3</v>
      </c>
      <c r="T182" s="77" t="s">
        <v>3</v>
      </c>
      <c r="U182" s="1" t="s">
        <v>3</v>
      </c>
      <c r="V182" s="29" t="s">
        <v>3</v>
      </c>
      <c r="W182" s="29" t="s">
        <v>3</v>
      </c>
      <c r="X182" s="55" t="s">
        <v>3</v>
      </c>
    </row>
    <row r="183" spans="1:24" ht="14.5" customHeight="1" x14ac:dyDescent="0.35">
      <c r="A183" s="46"/>
      <c r="B183" t="s">
        <v>1565</v>
      </c>
      <c r="C183" s="142" t="s">
        <v>500</v>
      </c>
      <c r="D183" t="s">
        <v>3</v>
      </c>
      <c r="E183" t="s">
        <v>3</v>
      </c>
      <c r="F183" t="s">
        <v>3</v>
      </c>
      <c r="G183" t="s">
        <v>3</v>
      </c>
      <c r="H183" t="s">
        <v>3</v>
      </c>
      <c r="I183" t="s">
        <v>3</v>
      </c>
      <c r="J183" t="s">
        <v>3</v>
      </c>
      <c r="K183" t="s">
        <v>3</v>
      </c>
      <c r="L183" t="s">
        <v>3</v>
      </c>
      <c r="M183" t="s">
        <v>3</v>
      </c>
      <c r="N183" t="s">
        <v>3</v>
      </c>
      <c r="O183" t="s">
        <v>3</v>
      </c>
      <c r="P183" t="s">
        <v>3</v>
      </c>
      <c r="Q183" t="s">
        <v>3</v>
      </c>
      <c r="R183" t="s">
        <v>3</v>
      </c>
      <c r="S183" t="s">
        <v>3</v>
      </c>
      <c r="T183" s="77" t="s">
        <v>3</v>
      </c>
      <c r="U183" s="1" t="s">
        <v>3</v>
      </c>
      <c r="V183" s="29" t="s">
        <v>3</v>
      </c>
      <c r="W183" s="29" t="s">
        <v>3</v>
      </c>
      <c r="X183" s="55" t="s">
        <v>3</v>
      </c>
    </row>
    <row r="184" spans="1:24" ht="14.5" customHeight="1" x14ac:dyDescent="0.35">
      <c r="A184" s="46"/>
      <c r="B184" t="s">
        <v>1566</v>
      </c>
      <c r="C184" s="142" t="s">
        <v>500</v>
      </c>
      <c r="D184">
        <v>45.9</v>
      </c>
      <c r="E184" t="s">
        <v>3</v>
      </c>
      <c r="F184">
        <v>0.9</v>
      </c>
      <c r="G184">
        <v>3.4</v>
      </c>
      <c r="H184">
        <v>0.1</v>
      </c>
      <c r="I184">
        <v>49.6</v>
      </c>
      <c r="J184" t="s">
        <v>3</v>
      </c>
      <c r="K184" t="s">
        <v>3</v>
      </c>
      <c r="L184" t="s">
        <v>3</v>
      </c>
      <c r="M184" t="s">
        <v>3</v>
      </c>
      <c r="N184" t="s">
        <v>3</v>
      </c>
      <c r="O184" t="s">
        <v>3</v>
      </c>
      <c r="P184" t="s">
        <v>3</v>
      </c>
      <c r="Q184" t="s">
        <v>3</v>
      </c>
      <c r="R184" t="s">
        <v>3</v>
      </c>
      <c r="S184">
        <v>99.9</v>
      </c>
      <c r="T184" s="77">
        <v>7.4099999999999999E-2</v>
      </c>
      <c r="U184" s="27">
        <v>125</v>
      </c>
      <c r="V184" s="47">
        <v>7.6</v>
      </c>
      <c r="W184" s="47">
        <v>109</v>
      </c>
      <c r="X184" s="28">
        <v>3</v>
      </c>
    </row>
    <row r="185" spans="1:24" ht="14.5" customHeight="1" x14ac:dyDescent="0.35">
      <c r="A185" s="46"/>
      <c r="B185" t="s">
        <v>1567</v>
      </c>
      <c r="C185" s="142" t="s">
        <v>500</v>
      </c>
      <c r="D185" t="s">
        <v>3</v>
      </c>
      <c r="E185" t="s">
        <v>3</v>
      </c>
      <c r="F185" t="s">
        <v>3</v>
      </c>
      <c r="G185" t="s">
        <v>3</v>
      </c>
      <c r="H185" t="s">
        <v>3</v>
      </c>
      <c r="I185" t="s">
        <v>3</v>
      </c>
      <c r="J185" t="s">
        <v>3</v>
      </c>
      <c r="K185" t="s">
        <v>3</v>
      </c>
      <c r="L185" t="s">
        <v>3</v>
      </c>
      <c r="M185" t="s">
        <v>3</v>
      </c>
      <c r="N185" t="s">
        <v>3</v>
      </c>
      <c r="O185" t="s">
        <v>3</v>
      </c>
      <c r="P185" t="s">
        <v>3</v>
      </c>
      <c r="Q185" t="s">
        <v>3</v>
      </c>
      <c r="R185" t="s">
        <v>3</v>
      </c>
      <c r="S185" t="s">
        <v>3</v>
      </c>
      <c r="T185" s="77" t="s">
        <v>3</v>
      </c>
      <c r="U185" s="1" t="s">
        <v>3</v>
      </c>
      <c r="V185" s="29" t="s">
        <v>3</v>
      </c>
      <c r="W185" s="29" t="s">
        <v>3</v>
      </c>
      <c r="X185" s="55" t="s">
        <v>3</v>
      </c>
    </row>
    <row r="186" spans="1:24" ht="14.5" customHeight="1" x14ac:dyDescent="0.35">
      <c r="A186" s="46"/>
      <c r="B186" t="s">
        <v>1568</v>
      </c>
      <c r="C186" s="142" t="s">
        <v>500</v>
      </c>
      <c r="D186" t="s">
        <v>3</v>
      </c>
      <c r="E186" t="s">
        <v>3</v>
      </c>
      <c r="F186" t="s">
        <v>3</v>
      </c>
      <c r="G186" t="s">
        <v>3</v>
      </c>
      <c r="H186" t="s">
        <v>3</v>
      </c>
      <c r="I186" t="s">
        <v>3</v>
      </c>
      <c r="J186" t="s">
        <v>3</v>
      </c>
      <c r="K186" t="s">
        <v>3</v>
      </c>
      <c r="L186" t="s">
        <v>3</v>
      </c>
      <c r="M186" t="s">
        <v>3</v>
      </c>
      <c r="N186" t="s">
        <v>3</v>
      </c>
      <c r="O186" t="s">
        <v>3</v>
      </c>
      <c r="P186" t="s">
        <v>3</v>
      </c>
      <c r="Q186" t="s">
        <v>3</v>
      </c>
      <c r="R186" t="s">
        <v>3</v>
      </c>
      <c r="S186" t="s">
        <v>3</v>
      </c>
      <c r="T186" s="77" t="s">
        <v>3</v>
      </c>
      <c r="U186" s="1" t="s">
        <v>3</v>
      </c>
      <c r="V186" s="29" t="s">
        <v>3</v>
      </c>
      <c r="W186" s="29" t="s">
        <v>3</v>
      </c>
      <c r="X186" s="55" t="s">
        <v>3</v>
      </c>
    </row>
    <row r="187" spans="1:24" ht="14.5" customHeight="1" x14ac:dyDescent="0.35">
      <c r="A187" s="46"/>
      <c r="B187" t="s">
        <v>1569</v>
      </c>
      <c r="C187" s="142" t="s">
        <v>500</v>
      </c>
      <c r="D187">
        <v>43.2</v>
      </c>
      <c r="E187" t="s">
        <v>3</v>
      </c>
      <c r="F187">
        <v>4.5999999999999996</v>
      </c>
      <c r="G187">
        <v>1.8</v>
      </c>
      <c r="H187">
        <v>0.6</v>
      </c>
      <c r="I187">
        <v>49.7</v>
      </c>
      <c r="J187" t="s">
        <v>3</v>
      </c>
      <c r="K187" t="s">
        <v>3</v>
      </c>
      <c r="L187" t="s">
        <v>3</v>
      </c>
      <c r="M187" t="s">
        <v>3</v>
      </c>
      <c r="N187" t="s">
        <v>3</v>
      </c>
      <c r="O187" t="s">
        <v>3</v>
      </c>
      <c r="P187" t="s">
        <v>3</v>
      </c>
      <c r="Q187" t="s">
        <v>3</v>
      </c>
      <c r="R187" t="s">
        <v>3</v>
      </c>
      <c r="S187">
        <v>99.9</v>
      </c>
      <c r="T187" s="77">
        <v>4.1700000000000001E-2</v>
      </c>
      <c r="U187" s="27">
        <v>839</v>
      </c>
      <c r="V187" s="47">
        <v>23.4</v>
      </c>
      <c r="W187" s="47">
        <v>240</v>
      </c>
      <c r="X187" s="28">
        <v>3.1</v>
      </c>
    </row>
    <row r="188" spans="1:24" ht="14.5" customHeight="1" x14ac:dyDescent="0.35">
      <c r="A188" s="46"/>
      <c r="B188" t="s">
        <v>1570</v>
      </c>
      <c r="C188" s="142" t="s">
        <v>500</v>
      </c>
      <c r="D188" t="s">
        <v>3</v>
      </c>
      <c r="E188" t="s">
        <v>3</v>
      </c>
      <c r="F188" t="s">
        <v>3</v>
      </c>
      <c r="G188" t="s">
        <v>3</v>
      </c>
      <c r="H188" t="s">
        <v>3</v>
      </c>
      <c r="I188" t="s">
        <v>3</v>
      </c>
      <c r="J188" t="s">
        <v>3</v>
      </c>
      <c r="K188" t="s">
        <v>3</v>
      </c>
      <c r="L188" t="s">
        <v>3</v>
      </c>
      <c r="M188" t="s">
        <v>3</v>
      </c>
      <c r="N188" t="s">
        <v>3</v>
      </c>
      <c r="O188" t="s">
        <v>3</v>
      </c>
      <c r="P188" t="s">
        <v>3</v>
      </c>
      <c r="Q188" t="s">
        <v>3</v>
      </c>
      <c r="R188" t="s">
        <v>3</v>
      </c>
      <c r="S188" t="s">
        <v>3</v>
      </c>
      <c r="T188" s="77" t="s">
        <v>3</v>
      </c>
      <c r="U188" s="1" t="s">
        <v>3</v>
      </c>
      <c r="V188" s="29" t="s">
        <v>3</v>
      </c>
      <c r="W188" s="29" t="s">
        <v>3</v>
      </c>
      <c r="X188" s="55" t="s">
        <v>3</v>
      </c>
    </row>
    <row r="189" spans="1:24" ht="14.5" customHeight="1" x14ac:dyDescent="0.35">
      <c r="A189" s="46"/>
      <c r="B189" t="s">
        <v>1571</v>
      </c>
      <c r="C189" s="142" t="s">
        <v>500</v>
      </c>
      <c r="D189" t="s">
        <v>3</v>
      </c>
      <c r="E189" t="s">
        <v>3</v>
      </c>
      <c r="F189" t="s">
        <v>3</v>
      </c>
      <c r="G189" t="s">
        <v>3</v>
      </c>
      <c r="H189" t="s">
        <v>3</v>
      </c>
      <c r="I189" t="s">
        <v>3</v>
      </c>
      <c r="J189" t="s">
        <v>3</v>
      </c>
      <c r="K189" t="s">
        <v>3</v>
      </c>
      <c r="L189" t="s">
        <v>3</v>
      </c>
      <c r="M189" t="s">
        <v>3</v>
      </c>
      <c r="N189" t="s">
        <v>3</v>
      </c>
      <c r="O189" t="s">
        <v>3</v>
      </c>
      <c r="P189" t="s">
        <v>3</v>
      </c>
      <c r="Q189" t="s">
        <v>3</v>
      </c>
      <c r="R189" t="s">
        <v>3</v>
      </c>
      <c r="S189" t="s">
        <v>3</v>
      </c>
      <c r="T189" s="77" t="s">
        <v>3</v>
      </c>
      <c r="U189" s="1" t="s">
        <v>3</v>
      </c>
      <c r="V189" s="29" t="s">
        <v>3</v>
      </c>
      <c r="W189" s="29" t="s">
        <v>3</v>
      </c>
      <c r="X189" s="55" t="s">
        <v>3</v>
      </c>
    </row>
    <row r="190" spans="1:24" ht="14.5" customHeight="1" x14ac:dyDescent="0.35">
      <c r="A190" s="46"/>
      <c r="B190" t="s">
        <v>1572</v>
      </c>
      <c r="C190" s="142" t="s">
        <v>500</v>
      </c>
      <c r="D190" t="s">
        <v>3</v>
      </c>
      <c r="E190" t="s">
        <v>3</v>
      </c>
      <c r="F190" t="s">
        <v>3</v>
      </c>
      <c r="G190" t="s">
        <v>3</v>
      </c>
      <c r="H190" t="s">
        <v>3</v>
      </c>
      <c r="I190" t="s">
        <v>3</v>
      </c>
      <c r="J190" t="s">
        <v>3</v>
      </c>
      <c r="K190" t="s">
        <v>3</v>
      </c>
      <c r="L190" t="s">
        <v>3</v>
      </c>
      <c r="M190" t="s">
        <v>3</v>
      </c>
      <c r="N190" t="s">
        <v>3</v>
      </c>
      <c r="O190" t="s">
        <v>3</v>
      </c>
      <c r="P190" t="s">
        <v>3</v>
      </c>
      <c r="Q190" t="s">
        <v>3</v>
      </c>
      <c r="R190" t="s">
        <v>3</v>
      </c>
      <c r="S190" t="s">
        <v>3</v>
      </c>
      <c r="T190" s="77" t="s">
        <v>3</v>
      </c>
      <c r="U190" s="1" t="s">
        <v>3</v>
      </c>
      <c r="V190" s="29" t="s">
        <v>3</v>
      </c>
      <c r="W190" s="29" t="s">
        <v>3</v>
      </c>
      <c r="X190" s="55" t="s">
        <v>3</v>
      </c>
    </row>
    <row r="191" spans="1:24" ht="14.5" customHeight="1" x14ac:dyDescent="0.35">
      <c r="A191" s="46"/>
      <c r="B191" t="s">
        <v>1573</v>
      </c>
      <c r="C191" s="142" t="s">
        <v>500</v>
      </c>
      <c r="D191" t="s">
        <v>3</v>
      </c>
      <c r="E191" t="s">
        <v>3</v>
      </c>
      <c r="F191" t="s">
        <v>3</v>
      </c>
      <c r="G191" t="s">
        <v>3</v>
      </c>
      <c r="H191" t="s">
        <v>3</v>
      </c>
      <c r="I191" t="s">
        <v>3</v>
      </c>
      <c r="J191" t="s">
        <v>3</v>
      </c>
      <c r="K191" t="s">
        <v>3</v>
      </c>
      <c r="L191" t="s">
        <v>3</v>
      </c>
      <c r="M191" t="s">
        <v>3</v>
      </c>
      <c r="N191" t="s">
        <v>3</v>
      </c>
      <c r="O191" t="s">
        <v>3</v>
      </c>
      <c r="P191" t="s">
        <v>3</v>
      </c>
      <c r="Q191" t="s">
        <v>3</v>
      </c>
      <c r="R191" t="s">
        <v>3</v>
      </c>
      <c r="S191" t="s">
        <v>3</v>
      </c>
      <c r="T191" s="77" t="s">
        <v>3</v>
      </c>
      <c r="U191" s="1" t="s">
        <v>3</v>
      </c>
      <c r="V191" s="29" t="s">
        <v>3</v>
      </c>
      <c r="W191" s="29" t="s">
        <v>3</v>
      </c>
      <c r="X191" s="55" t="s">
        <v>3</v>
      </c>
    </row>
    <row r="192" spans="1:24" ht="14.5" customHeight="1" x14ac:dyDescent="0.35">
      <c r="A192" s="46"/>
      <c r="B192" t="s">
        <v>1574</v>
      </c>
      <c r="C192" s="142" t="s">
        <v>500</v>
      </c>
      <c r="D192" t="s">
        <v>3</v>
      </c>
      <c r="E192" t="s">
        <v>3</v>
      </c>
      <c r="F192" t="s">
        <v>3</v>
      </c>
      <c r="G192" t="s">
        <v>3</v>
      </c>
      <c r="H192" t="s">
        <v>3</v>
      </c>
      <c r="I192" t="s">
        <v>3</v>
      </c>
      <c r="J192" t="s">
        <v>3</v>
      </c>
      <c r="K192" t="s">
        <v>3</v>
      </c>
      <c r="L192" t="s">
        <v>3</v>
      </c>
      <c r="M192" t="s">
        <v>3</v>
      </c>
      <c r="N192" t="s">
        <v>3</v>
      </c>
      <c r="O192" t="s">
        <v>3</v>
      </c>
      <c r="P192" t="s">
        <v>3</v>
      </c>
      <c r="Q192" t="s">
        <v>3</v>
      </c>
      <c r="R192" t="s">
        <v>3</v>
      </c>
      <c r="S192" t="s">
        <v>3</v>
      </c>
      <c r="T192" s="77" t="s">
        <v>3</v>
      </c>
      <c r="U192" s="1" t="s">
        <v>3</v>
      </c>
      <c r="V192" s="29" t="s">
        <v>3</v>
      </c>
      <c r="W192" s="29" t="s">
        <v>3</v>
      </c>
      <c r="X192" s="55" t="s">
        <v>3</v>
      </c>
    </row>
    <row r="193" spans="1:24" ht="14.5" customHeight="1" x14ac:dyDescent="0.35">
      <c r="A193" s="46"/>
      <c r="B193" t="s">
        <v>1575</v>
      </c>
      <c r="C193" s="142" t="s">
        <v>500</v>
      </c>
      <c r="D193" t="s">
        <v>3</v>
      </c>
      <c r="E193" t="s">
        <v>3</v>
      </c>
      <c r="F193" t="s">
        <v>3</v>
      </c>
      <c r="G193" t="s">
        <v>3</v>
      </c>
      <c r="H193" t="s">
        <v>3</v>
      </c>
      <c r="I193" t="s">
        <v>3</v>
      </c>
      <c r="J193" t="s">
        <v>3</v>
      </c>
      <c r="K193" t="s">
        <v>3</v>
      </c>
      <c r="L193" t="s">
        <v>3</v>
      </c>
      <c r="M193" t="s">
        <v>3</v>
      </c>
      <c r="N193" t="s">
        <v>3</v>
      </c>
      <c r="O193" t="s">
        <v>3</v>
      </c>
      <c r="P193" t="s">
        <v>3</v>
      </c>
      <c r="Q193" t="s">
        <v>3</v>
      </c>
      <c r="R193" t="s">
        <v>3</v>
      </c>
      <c r="S193" t="s">
        <v>3</v>
      </c>
      <c r="T193" s="77" t="s">
        <v>3</v>
      </c>
      <c r="U193" s="1" t="s">
        <v>3</v>
      </c>
      <c r="V193" s="29" t="s">
        <v>3</v>
      </c>
      <c r="W193" s="29" t="s">
        <v>3</v>
      </c>
      <c r="X193" s="55" t="s">
        <v>3</v>
      </c>
    </row>
    <row r="194" spans="1:24" ht="14.5" customHeight="1" x14ac:dyDescent="0.35">
      <c r="A194" s="46"/>
      <c r="B194" t="s">
        <v>1576</v>
      </c>
      <c r="C194" s="142" t="s">
        <v>1</v>
      </c>
      <c r="D194" t="s">
        <v>3</v>
      </c>
      <c r="E194" t="s">
        <v>3</v>
      </c>
      <c r="F194" t="s">
        <v>3</v>
      </c>
      <c r="G194" t="s">
        <v>3</v>
      </c>
      <c r="H194" t="s">
        <v>3</v>
      </c>
      <c r="I194" t="s">
        <v>3</v>
      </c>
      <c r="J194" t="s">
        <v>3</v>
      </c>
      <c r="K194" t="s">
        <v>3</v>
      </c>
      <c r="L194" t="s">
        <v>3</v>
      </c>
      <c r="M194" t="s">
        <v>3</v>
      </c>
      <c r="N194" t="s">
        <v>3</v>
      </c>
      <c r="O194" t="s">
        <v>3</v>
      </c>
      <c r="P194" t="s">
        <v>3</v>
      </c>
      <c r="Q194" t="s">
        <v>3</v>
      </c>
      <c r="R194" t="s">
        <v>3</v>
      </c>
      <c r="S194" t="s">
        <v>3</v>
      </c>
      <c r="T194" s="77" t="s">
        <v>3</v>
      </c>
      <c r="U194" s="1" t="s">
        <v>3</v>
      </c>
      <c r="V194" s="29" t="s">
        <v>3</v>
      </c>
      <c r="W194" s="29" t="s">
        <v>3</v>
      </c>
      <c r="X194" s="55" t="s">
        <v>3</v>
      </c>
    </row>
    <row r="195" spans="1:24" ht="14.5" customHeight="1" x14ac:dyDescent="0.35">
      <c r="A195" s="46"/>
      <c r="B195" t="s">
        <v>1577</v>
      </c>
      <c r="C195" s="142" t="s">
        <v>500</v>
      </c>
      <c r="D195" t="s">
        <v>3</v>
      </c>
      <c r="E195" t="s">
        <v>3</v>
      </c>
      <c r="F195" t="s">
        <v>3</v>
      </c>
      <c r="G195" t="s">
        <v>3</v>
      </c>
      <c r="H195" t="s">
        <v>3</v>
      </c>
      <c r="I195" t="s">
        <v>3</v>
      </c>
      <c r="J195" t="s">
        <v>3</v>
      </c>
      <c r="K195" t="s">
        <v>3</v>
      </c>
      <c r="L195" t="s">
        <v>3</v>
      </c>
      <c r="M195" t="s">
        <v>3</v>
      </c>
      <c r="N195" t="s">
        <v>3</v>
      </c>
      <c r="O195" t="s">
        <v>3</v>
      </c>
      <c r="P195" t="s">
        <v>3</v>
      </c>
      <c r="Q195" t="s">
        <v>3</v>
      </c>
      <c r="R195" t="s">
        <v>3</v>
      </c>
      <c r="S195" t="s">
        <v>3</v>
      </c>
      <c r="T195" s="77" t="s">
        <v>3</v>
      </c>
      <c r="U195" s="1" t="s">
        <v>3</v>
      </c>
      <c r="V195" s="29" t="s">
        <v>3</v>
      </c>
      <c r="W195" s="29" t="s">
        <v>3</v>
      </c>
      <c r="X195" s="55" t="s">
        <v>3</v>
      </c>
    </row>
    <row r="196" spans="1:24" ht="14.5" customHeight="1" x14ac:dyDescent="0.35">
      <c r="A196" s="46"/>
      <c r="B196" t="s">
        <v>1578</v>
      </c>
      <c r="C196" s="142" t="s">
        <v>500</v>
      </c>
      <c r="D196" t="s">
        <v>3</v>
      </c>
      <c r="E196" t="s">
        <v>3</v>
      </c>
      <c r="F196" t="s">
        <v>3</v>
      </c>
      <c r="G196" t="s">
        <v>3</v>
      </c>
      <c r="H196" t="s">
        <v>3</v>
      </c>
      <c r="I196" t="s">
        <v>3</v>
      </c>
      <c r="J196" t="s">
        <v>3</v>
      </c>
      <c r="K196" t="s">
        <v>3</v>
      </c>
      <c r="L196" t="s">
        <v>3</v>
      </c>
      <c r="M196" t="s">
        <v>3</v>
      </c>
      <c r="N196" t="s">
        <v>3</v>
      </c>
      <c r="O196" t="s">
        <v>3</v>
      </c>
      <c r="P196" t="s">
        <v>3</v>
      </c>
      <c r="Q196" t="s">
        <v>3</v>
      </c>
      <c r="R196" t="s">
        <v>3</v>
      </c>
      <c r="S196" t="s">
        <v>3</v>
      </c>
      <c r="T196" s="77" t="s">
        <v>3</v>
      </c>
      <c r="U196" s="1" t="s">
        <v>3</v>
      </c>
      <c r="V196" s="29" t="s">
        <v>3</v>
      </c>
      <c r="W196" s="29" t="s">
        <v>3</v>
      </c>
      <c r="X196" s="55" t="s">
        <v>3</v>
      </c>
    </row>
    <row r="197" spans="1:24" ht="14.5" customHeight="1" x14ac:dyDescent="0.35">
      <c r="A197" s="46"/>
      <c r="B197" t="s">
        <v>1579</v>
      </c>
      <c r="C197" s="142" t="s">
        <v>1</v>
      </c>
      <c r="D197" t="s">
        <v>3</v>
      </c>
      <c r="E197" t="s">
        <v>3</v>
      </c>
      <c r="F197" t="s">
        <v>3</v>
      </c>
      <c r="G197" t="s">
        <v>3</v>
      </c>
      <c r="H197" t="s">
        <v>3</v>
      </c>
      <c r="I197" t="s">
        <v>3</v>
      </c>
      <c r="J197" t="s">
        <v>3</v>
      </c>
      <c r="K197" t="s">
        <v>3</v>
      </c>
      <c r="L197" t="s">
        <v>3</v>
      </c>
      <c r="M197" t="s">
        <v>3</v>
      </c>
      <c r="N197" t="s">
        <v>3</v>
      </c>
      <c r="O197" t="s">
        <v>3</v>
      </c>
      <c r="P197" t="s">
        <v>3</v>
      </c>
      <c r="Q197" t="s">
        <v>3</v>
      </c>
      <c r="R197" t="s">
        <v>3</v>
      </c>
      <c r="S197" t="s">
        <v>3</v>
      </c>
      <c r="T197" s="77" t="s">
        <v>3</v>
      </c>
      <c r="U197" s="1" t="s">
        <v>3</v>
      </c>
      <c r="V197" s="29" t="s">
        <v>3</v>
      </c>
      <c r="W197" s="29" t="s">
        <v>3</v>
      </c>
      <c r="X197" s="55" t="s">
        <v>3</v>
      </c>
    </row>
    <row r="198" spans="1:24" ht="14.5" customHeight="1" x14ac:dyDescent="0.35">
      <c r="A198" s="46"/>
      <c r="B198" t="s">
        <v>1580</v>
      </c>
      <c r="C198" s="142" t="s">
        <v>500</v>
      </c>
      <c r="D198" t="s">
        <v>3</v>
      </c>
      <c r="E198" t="s">
        <v>3</v>
      </c>
      <c r="F198" t="s">
        <v>3</v>
      </c>
      <c r="G198" t="s">
        <v>3</v>
      </c>
      <c r="H198" t="s">
        <v>3</v>
      </c>
      <c r="I198" t="s">
        <v>3</v>
      </c>
      <c r="J198" t="s">
        <v>3</v>
      </c>
      <c r="K198" t="s">
        <v>3</v>
      </c>
      <c r="L198" t="s">
        <v>3</v>
      </c>
      <c r="M198" t="s">
        <v>3</v>
      </c>
      <c r="N198" t="s">
        <v>3</v>
      </c>
      <c r="O198" t="s">
        <v>3</v>
      </c>
      <c r="P198" t="s">
        <v>3</v>
      </c>
      <c r="Q198" t="s">
        <v>3</v>
      </c>
      <c r="R198" t="s">
        <v>3</v>
      </c>
      <c r="S198" t="s">
        <v>3</v>
      </c>
      <c r="T198" s="77" t="s">
        <v>3</v>
      </c>
      <c r="U198" s="1" t="s">
        <v>3</v>
      </c>
      <c r="V198" s="29" t="s">
        <v>3</v>
      </c>
      <c r="W198" s="29" t="s">
        <v>3</v>
      </c>
      <c r="X198" s="55" t="s">
        <v>3</v>
      </c>
    </row>
    <row r="199" spans="1:24" ht="14.5" customHeight="1" x14ac:dyDescent="0.35">
      <c r="A199" s="46"/>
      <c r="B199" t="s">
        <v>1581</v>
      </c>
      <c r="C199" s="142" t="s">
        <v>1</v>
      </c>
      <c r="D199" t="s">
        <v>3</v>
      </c>
      <c r="E199" t="s">
        <v>3</v>
      </c>
      <c r="F199" t="s">
        <v>3</v>
      </c>
      <c r="G199" t="s">
        <v>3</v>
      </c>
      <c r="H199" t="s">
        <v>3</v>
      </c>
      <c r="I199" t="s">
        <v>3</v>
      </c>
      <c r="J199" t="s">
        <v>3</v>
      </c>
      <c r="K199" t="s">
        <v>3</v>
      </c>
      <c r="L199" t="s">
        <v>3</v>
      </c>
      <c r="M199" t="s">
        <v>3</v>
      </c>
      <c r="N199" t="s">
        <v>3</v>
      </c>
      <c r="O199" t="s">
        <v>3</v>
      </c>
      <c r="P199" t="s">
        <v>3</v>
      </c>
      <c r="Q199" t="s">
        <v>3</v>
      </c>
      <c r="R199" t="s">
        <v>3</v>
      </c>
      <c r="S199" t="s">
        <v>3</v>
      </c>
      <c r="T199" s="77" t="s">
        <v>3</v>
      </c>
      <c r="U199" s="1" t="s">
        <v>3</v>
      </c>
      <c r="V199" s="29" t="s">
        <v>3</v>
      </c>
      <c r="W199" s="29" t="s">
        <v>3</v>
      </c>
      <c r="X199" s="55" t="s">
        <v>3</v>
      </c>
    </row>
    <row r="200" spans="1:24" ht="14.5" customHeight="1" x14ac:dyDescent="0.35">
      <c r="A200" s="46"/>
      <c r="B200" t="s">
        <v>1582</v>
      </c>
      <c r="C200" s="142" t="s">
        <v>1</v>
      </c>
      <c r="D200" t="s">
        <v>3</v>
      </c>
      <c r="E200" t="s">
        <v>3</v>
      </c>
      <c r="F200" t="s">
        <v>3</v>
      </c>
      <c r="G200" t="s">
        <v>3</v>
      </c>
      <c r="H200" t="s">
        <v>3</v>
      </c>
      <c r="I200" t="s">
        <v>3</v>
      </c>
      <c r="J200" t="s">
        <v>3</v>
      </c>
      <c r="K200" t="s">
        <v>3</v>
      </c>
      <c r="L200" t="s">
        <v>3</v>
      </c>
      <c r="M200" t="s">
        <v>3</v>
      </c>
      <c r="N200" t="s">
        <v>3</v>
      </c>
      <c r="O200" t="s">
        <v>3</v>
      </c>
      <c r="P200" t="s">
        <v>3</v>
      </c>
      <c r="Q200" t="s">
        <v>3</v>
      </c>
      <c r="R200" t="s">
        <v>3</v>
      </c>
      <c r="S200" t="s">
        <v>3</v>
      </c>
      <c r="T200" s="77" t="s">
        <v>3</v>
      </c>
      <c r="U200" s="1" t="s">
        <v>3</v>
      </c>
      <c r="V200" s="29" t="s">
        <v>3</v>
      </c>
      <c r="W200" s="29" t="s">
        <v>3</v>
      </c>
      <c r="X200" s="55" t="s">
        <v>3</v>
      </c>
    </row>
    <row r="201" spans="1:24" ht="14.5" customHeight="1" x14ac:dyDescent="0.35">
      <c r="A201" s="46"/>
      <c r="B201" t="s">
        <v>1583</v>
      </c>
      <c r="C201" s="142" t="s">
        <v>1</v>
      </c>
      <c r="D201" t="s">
        <v>3</v>
      </c>
      <c r="E201" t="s">
        <v>3</v>
      </c>
      <c r="F201" t="s">
        <v>3</v>
      </c>
      <c r="G201" t="s">
        <v>3</v>
      </c>
      <c r="H201" t="s">
        <v>3</v>
      </c>
      <c r="I201" t="s">
        <v>3</v>
      </c>
      <c r="J201" t="s">
        <v>3</v>
      </c>
      <c r="K201" t="s">
        <v>3</v>
      </c>
      <c r="L201" t="s">
        <v>3</v>
      </c>
      <c r="M201" t="s">
        <v>3</v>
      </c>
      <c r="N201" t="s">
        <v>3</v>
      </c>
      <c r="O201" t="s">
        <v>3</v>
      </c>
      <c r="P201" t="s">
        <v>3</v>
      </c>
      <c r="Q201" t="s">
        <v>3</v>
      </c>
      <c r="R201" t="s">
        <v>3</v>
      </c>
      <c r="S201" t="s">
        <v>3</v>
      </c>
      <c r="T201" s="77" t="s">
        <v>3</v>
      </c>
      <c r="U201" s="1" t="s">
        <v>3</v>
      </c>
      <c r="V201" s="29" t="s">
        <v>3</v>
      </c>
      <c r="W201" s="29" t="s">
        <v>3</v>
      </c>
      <c r="X201" s="55" t="s">
        <v>3</v>
      </c>
    </row>
    <row r="202" spans="1:24" ht="14.5" customHeight="1" x14ac:dyDescent="0.35">
      <c r="A202" s="46"/>
      <c r="B202" t="s">
        <v>1584</v>
      </c>
      <c r="C202" s="142" t="s">
        <v>1</v>
      </c>
      <c r="D202" t="s">
        <v>3</v>
      </c>
      <c r="E202" t="s">
        <v>3</v>
      </c>
      <c r="F202" t="s">
        <v>3</v>
      </c>
      <c r="G202" t="s">
        <v>3</v>
      </c>
      <c r="H202" t="s">
        <v>3</v>
      </c>
      <c r="I202" t="s">
        <v>3</v>
      </c>
      <c r="J202" t="s">
        <v>3</v>
      </c>
      <c r="K202" t="s">
        <v>3</v>
      </c>
      <c r="L202" t="s">
        <v>3</v>
      </c>
      <c r="M202" t="s">
        <v>3</v>
      </c>
      <c r="N202" t="s">
        <v>3</v>
      </c>
      <c r="O202" t="s">
        <v>3</v>
      </c>
      <c r="P202" t="s">
        <v>3</v>
      </c>
      <c r="Q202" t="s">
        <v>3</v>
      </c>
      <c r="R202" t="s">
        <v>3</v>
      </c>
      <c r="S202" t="s">
        <v>3</v>
      </c>
      <c r="T202" s="77" t="s">
        <v>3</v>
      </c>
      <c r="U202" s="1" t="s">
        <v>3</v>
      </c>
      <c r="V202" s="29" t="s">
        <v>3</v>
      </c>
      <c r="W202" s="29" t="s">
        <v>3</v>
      </c>
      <c r="X202" s="55" t="s">
        <v>3</v>
      </c>
    </row>
    <row r="203" spans="1:24" ht="14.5" customHeight="1" x14ac:dyDescent="0.35">
      <c r="A203" s="46"/>
      <c r="B203" t="s">
        <v>1585</v>
      </c>
      <c r="C203" s="142" t="s">
        <v>1</v>
      </c>
      <c r="D203" t="s">
        <v>3</v>
      </c>
      <c r="E203" t="s">
        <v>3</v>
      </c>
      <c r="F203" t="s">
        <v>3</v>
      </c>
      <c r="G203" t="s">
        <v>3</v>
      </c>
      <c r="H203" t="s">
        <v>3</v>
      </c>
      <c r="I203" t="s">
        <v>3</v>
      </c>
      <c r="J203" t="s">
        <v>3</v>
      </c>
      <c r="K203" t="s">
        <v>3</v>
      </c>
      <c r="L203" t="s">
        <v>3</v>
      </c>
      <c r="M203" t="s">
        <v>3</v>
      </c>
      <c r="N203" t="s">
        <v>3</v>
      </c>
      <c r="O203" t="s">
        <v>3</v>
      </c>
      <c r="P203" t="s">
        <v>3</v>
      </c>
      <c r="Q203" t="s">
        <v>3</v>
      </c>
      <c r="R203" t="s">
        <v>3</v>
      </c>
      <c r="S203" t="s">
        <v>3</v>
      </c>
      <c r="T203" s="77" t="s">
        <v>3</v>
      </c>
      <c r="U203" s="1" t="s">
        <v>3</v>
      </c>
      <c r="V203" s="29" t="s">
        <v>3</v>
      </c>
      <c r="W203" s="29" t="s">
        <v>3</v>
      </c>
      <c r="X203" s="55" t="s">
        <v>3</v>
      </c>
    </row>
    <row r="204" spans="1:24" ht="14.5" customHeight="1" x14ac:dyDescent="0.35">
      <c r="A204" s="46"/>
      <c r="B204" t="s">
        <v>1586</v>
      </c>
      <c r="C204" s="142" t="s">
        <v>1</v>
      </c>
      <c r="D204" t="s">
        <v>3</v>
      </c>
      <c r="E204" t="s">
        <v>3</v>
      </c>
      <c r="F204" t="s">
        <v>3</v>
      </c>
      <c r="G204" t="s">
        <v>3</v>
      </c>
      <c r="H204" t="s">
        <v>3</v>
      </c>
      <c r="I204" t="s">
        <v>3</v>
      </c>
      <c r="J204" t="s">
        <v>3</v>
      </c>
      <c r="K204" t="s">
        <v>3</v>
      </c>
      <c r="L204" t="s">
        <v>3</v>
      </c>
      <c r="M204" t="s">
        <v>3</v>
      </c>
      <c r="N204" t="s">
        <v>3</v>
      </c>
      <c r="O204" t="s">
        <v>3</v>
      </c>
      <c r="P204" t="s">
        <v>3</v>
      </c>
      <c r="Q204" t="s">
        <v>3</v>
      </c>
      <c r="R204" t="s">
        <v>3</v>
      </c>
      <c r="S204" t="s">
        <v>3</v>
      </c>
      <c r="T204" s="77" t="s">
        <v>3</v>
      </c>
      <c r="U204" s="1" t="s">
        <v>3</v>
      </c>
      <c r="V204" s="29" t="s">
        <v>3</v>
      </c>
      <c r="W204" s="29" t="s">
        <v>3</v>
      </c>
      <c r="X204" s="55" t="s">
        <v>3</v>
      </c>
    </row>
    <row r="205" spans="1:24" ht="14.5" customHeight="1" x14ac:dyDescent="0.35">
      <c r="A205" s="46"/>
      <c r="B205" t="s">
        <v>1587</v>
      </c>
      <c r="C205" s="142" t="s">
        <v>1</v>
      </c>
      <c r="D205" t="s">
        <v>3</v>
      </c>
      <c r="E205" t="s">
        <v>3</v>
      </c>
      <c r="F205" t="s">
        <v>3</v>
      </c>
      <c r="G205" t="s">
        <v>3</v>
      </c>
      <c r="H205" t="s">
        <v>3</v>
      </c>
      <c r="I205" t="s">
        <v>3</v>
      </c>
      <c r="J205" t="s">
        <v>3</v>
      </c>
      <c r="K205" t="s">
        <v>3</v>
      </c>
      <c r="L205" t="s">
        <v>3</v>
      </c>
      <c r="M205" t="s">
        <v>3</v>
      </c>
      <c r="N205" t="s">
        <v>3</v>
      </c>
      <c r="O205" t="s">
        <v>3</v>
      </c>
      <c r="P205" t="s">
        <v>3</v>
      </c>
      <c r="Q205" t="s">
        <v>3</v>
      </c>
      <c r="R205" t="s">
        <v>3</v>
      </c>
      <c r="S205" t="s">
        <v>3</v>
      </c>
      <c r="T205" s="77" t="s">
        <v>3</v>
      </c>
      <c r="U205" s="1" t="s">
        <v>3</v>
      </c>
      <c r="V205" s="29" t="s">
        <v>3</v>
      </c>
      <c r="W205" s="29" t="s">
        <v>3</v>
      </c>
      <c r="X205" s="55" t="s">
        <v>3</v>
      </c>
    </row>
    <row r="206" spans="1:24" ht="14.5" customHeight="1" x14ac:dyDescent="0.35">
      <c r="A206" s="46"/>
      <c r="B206" t="s">
        <v>1588</v>
      </c>
      <c r="C206" s="142" t="s">
        <v>1</v>
      </c>
      <c r="D206" t="s">
        <v>3</v>
      </c>
      <c r="E206" t="s">
        <v>3</v>
      </c>
      <c r="F206" t="s">
        <v>3</v>
      </c>
      <c r="G206" t="s">
        <v>3</v>
      </c>
      <c r="H206" t="s">
        <v>3</v>
      </c>
      <c r="I206" t="s">
        <v>3</v>
      </c>
      <c r="J206" t="s">
        <v>3</v>
      </c>
      <c r="K206" t="s">
        <v>3</v>
      </c>
      <c r="L206" t="s">
        <v>3</v>
      </c>
      <c r="M206" t="s">
        <v>3</v>
      </c>
      <c r="N206" t="s">
        <v>3</v>
      </c>
      <c r="O206" t="s">
        <v>3</v>
      </c>
      <c r="P206" t="s">
        <v>3</v>
      </c>
      <c r="Q206" t="s">
        <v>3</v>
      </c>
      <c r="R206" t="s">
        <v>3</v>
      </c>
      <c r="S206" t="s">
        <v>3</v>
      </c>
      <c r="T206" s="77" t="s">
        <v>3</v>
      </c>
      <c r="U206" s="1" t="s">
        <v>3</v>
      </c>
      <c r="V206" s="29" t="s">
        <v>3</v>
      </c>
      <c r="W206" s="29" t="s">
        <v>3</v>
      </c>
      <c r="X206" s="55" t="s">
        <v>3</v>
      </c>
    </row>
    <row r="207" spans="1:24" ht="14.5" customHeight="1" x14ac:dyDescent="0.35">
      <c r="A207" s="46"/>
      <c r="B207" t="s">
        <v>1589</v>
      </c>
      <c r="C207" s="142" t="s">
        <v>1</v>
      </c>
      <c r="D207" t="s">
        <v>3</v>
      </c>
      <c r="E207" t="s">
        <v>3</v>
      </c>
      <c r="F207" t="s">
        <v>3</v>
      </c>
      <c r="G207" t="s">
        <v>3</v>
      </c>
      <c r="H207" t="s">
        <v>3</v>
      </c>
      <c r="I207" t="s">
        <v>3</v>
      </c>
      <c r="J207" t="s">
        <v>3</v>
      </c>
      <c r="K207" t="s">
        <v>3</v>
      </c>
      <c r="L207" t="s">
        <v>3</v>
      </c>
      <c r="M207" t="s">
        <v>3</v>
      </c>
      <c r="N207" t="s">
        <v>3</v>
      </c>
      <c r="O207" t="s">
        <v>3</v>
      </c>
      <c r="P207" t="s">
        <v>3</v>
      </c>
      <c r="Q207" t="s">
        <v>3</v>
      </c>
      <c r="R207" t="s">
        <v>3</v>
      </c>
      <c r="S207" t="s">
        <v>3</v>
      </c>
      <c r="T207" s="77" t="s">
        <v>3</v>
      </c>
      <c r="U207" s="27">
        <v>409</v>
      </c>
      <c r="V207" s="47">
        <v>24943</v>
      </c>
      <c r="W207" s="47">
        <v>0.08</v>
      </c>
      <c r="X207" s="28">
        <v>0.1153</v>
      </c>
    </row>
    <row r="208" spans="1:24" ht="14.5" customHeight="1" x14ac:dyDescent="0.35">
      <c r="A208" s="46"/>
      <c r="B208" t="s">
        <v>1590</v>
      </c>
      <c r="C208" s="142" t="s">
        <v>1</v>
      </c>
      <c r="D208" t="s">
        <v>3</v>
      </c>
      <c r="E208" t="s">
        <v>3</v>
      </c>
      <c r="F208" t="s">
        <v>3</v>
      </c>
      <c r="G208" t="s">
        <v>3</v>
      </c>
      <c r="H208" t="s">
        <v>3</v>
      </c>
      <c r="I208" t="s">
        <v>3</v>
      </c>
      <c r="J208" t="s">
        <v>3</v>
      </c>
      <c r="K208" t="s">
        <v>3</v>
      </c>
      <c r="L208" t="s">
        <v>3</v>
      </c>
      <c r="M208" t="s">
        <v>3</v>
      </c>
      <c r="N208" t="s">
        <v>3</v>
      </c>
      <c r="O208" t="s">
        <v>3</v>
      </c>
      <c r="P208" t="s">
        <v>3</v>
      </c>
      <c r="Q208" t="s">
        <v>3</v>
      </c>
      <c r="R208" t="s">
        <v>3</v>
      </c>
      <c r="S208" t="s">
        <v>3</v>
      </c>
      <c r="T208" s="77" t="s">
        <v>3</v>
      </c>
      <c r="U208" s="1" t="s">
        <v>3</v>
      </c>
      <c r="V208" s="29" t="s">
        <v>3</v>
      </c>
      <c r="W208" s="29" t="s">
        <v>3</v>
      </c>
      <c r="X208" s="55" t="s">
        <v>3</v>
      </c>
    </row>
    <row r="209" spans="1:24" ht="14.5" customHeight="1" x14ac:dyDescent="0.35">
      <c r="A209" s="46"/>
      <c r="B209" t="s">
        <v>1591</v>
      </c>
      <c r="C209" s="142" t="s">
        <v>1</v>
      </c>
      <c r="D209">
        <v>23.7</v>
      </c>
      <c r="E209" t="s">
        <v>3</v>
      </c>
      <c r="F209">
        <v>5.9</v>
      </c>
      <c r="G209">
        <v>22.1</v>
      </c>
      <c r="H209">
        <v>0.8</v>
      </c>
      <c r="I209">
        <v>47.5</v>
      </c>
      <c r="J209" t="s">
        <v>3</v>
      </c>
      <c r="K209" t="s">
        <v>3</v>
      </c>
      <c r="L209" t="s">
        <v>3</v>
      </c>
      <c r="M209" t="s">
        <v>3</v>
      </c>
      <c r="N209" t="s">
        <v>3</v>
      </c>
      <c r="O209" t="s">
        <v>3</v>
      </c>
      <c r="P209" t="s">
        <v>3</v>
      </c>
      <c r="Q209" t="s">
        <v>3</v>
      </c>
      <c r="R209" t="s">
        <v>3</v>
      </c>
      <c r="S209">
        <v>100</v>
      </c>
      <c r="T209" s="77">
        <v>0.9325</v>
      </c>
      <c r="U209" s="27">
        <v>121</v>
      </c>
      <c r="V209" s="47">
        <v>8089</v>
      </c>
      <c r="W209" s="47">
        <v>7.0000000000000007E-2</v>
      </c>
      <c r="X209" s="28">
        <v>0.1101</v>
      </c>
    </row>
    <row r="210" spans="1:24" ht="14.5" customHeight="1" x14ac:dyDescent="0.35">
      <c r="A210" s="46"/>
      <c r="B210" t="s">
        <v>1592</v>
      </c>
      <c r="C210" s="142" t="s">
        <v>1</v>
      </c>
      <c r="D210">
        <v>33.200000000000003</v>
      </c>
      <c r="E210" t="s">
        <v>3</v>
      </c>
      <c r="F210">
        <v>0.6</v>
      </c>
      <c r="G210">
        <v>17.8</v>
      </c>
      <c r="H210">
        <v>0.4</v>
      </c>
      <c r="I210">
        <v>48</v>
      </c>
      <c r="J210" t="s">
        <v>3</v>
      </c>
      <c r="K210" t="s">
        <v>3</v>
      </c>
      <c r="L210" t="s">
        <v>3</v>
      </c>
      <c r="M210" t="s">
        <v>3</v>
      </c>
      <c r="N210" t="s">
        <v>3</v>
      </c>
      <c r="O210" t="s">
        <v>3</v>
      </c>
      <c r="P210" t="s">
        <v>3</v>
      </c>
      <c r="Q210" t="s">
        <v>3</v>
      </c>
      <c r="R210" t="s">
        <v>3</v>
      </c>
      <c r="S210">
        <v>100</v>
      </c>
      <c r="T210" s="77">
        <v>0.53610000000000002</v>
      </c>
      <c r="U210" s="27">
        <v>16</v>
      </c>
      <c r="V210" s="47">
        <v>42156</v>
      </c>
      <c r="W210" s="47">
        <v>2E-3</v>
      </c>
      <c r="X210" s="28">
        <v>0.1071</v>
      </c>
    </row>
    <row r="211" spans="1:24" ht="14.5" customHeight="1" x14ac:dyDescent="0.35">
      <c r="A211" s="46"/>
      <c r="B211" t="s">
        <v>1593</v>
      </c>
      <c r="C211" s="142" t="s">
        <v>1</v>
      </c>
      <c r="D211">
        <v>40.200000000000003</v>
      </c>
      <c r="E211" t="s">
        <v>3</v>
      </c>
      <c r="F211">
        <v>0.4</v>
      </c>
      <c r="G211">
        <v>10.3</v>
      </c>
      <c r="H211">
        <v>0.3</v>
      </c>
      <c r="I211">
        <v>48.8</v>
      </c>
      <c r="J211" t="s">
        <v>3</v>
      </c>
      <c r="K211" t="s">
        <v>3</v>
      </c>
      <c r="L211" t="s">
        <v>3</v>
      </c>
      <c r="M211" t="s">
        <v>3</v>
      </c>
      <c r="N211" t="s">
        <v>3</v>
      </c>
      <c r="O211" t="s">
        <v>3</v>
      </c>
      <c r="P211" t="s">
        <v>3</v>
      </c>
      <c r="Q211" t="s">
        <v>3</v>
      </c>
      <c r="R211" t="s">
        <v>3</v>
      </c>
      <c r="S211">
        <v>100</v>
      </c>
      <c r="T211" s="77">
        <v>0.25619999999999998</v>
      </c>
      <c r="U211" s="27">
        <v>141</v>
      </c>
      <c r="V211" s="47">
        <v>10661</v>
      </c>
      <c r="W211" s="47">
        <v>6.4000000000000001E-2</v>
      </c>
      <c r="X211" s="28">
        <v>0.111</v>
      </c>
    </row>
    <row r="212" spans="1:24" ht="14.5" customHeight="1" x14ac:dyDescent="0.35">
      <c r="A212" s="46"/>
      <c r="B212" t="s">
        <v>1594</v>
      </c>
      <c r="C212" s="142" t="s">
        <v>1</v>
      </c>
      <c r="D212" t="s">
        <v>3</v>
      </c>
      <c r="E212" t="s">
        <v>3</v>
      </c>
      <c r="F212" t="s">
        <v>3</v>
      </c>
      <c r="G212" t="s">
        <v>3</v>
      </c>
      <c r="H212" t="s">
        <v>3</v>
      </c>
      <c r="I212" t="s">
        <v>3</v>
      </c>
      <c r="J212" t="s">
        <v>3</v>
      </c>
      <c r="K212" t="s">
        <v>3</v>
      </c>
      <c r="L212" t="s">
        <v>3</v>
      </c>
      <c r="M212" t="s">
        <v>3</v>
      </c>
      <c r="N212" t="s">
        <v>3</v>
      </c>
      <c r="O212" t="s">
        <v>3</v>
      </c>
      <c r="P212" t="s">
        <v>3</v>
      </c>
      <c r="Q212" t="s">
        <v>3</v>
      </c>
      <c r="R212" t="s">
        <v>3</v>
      </c>
      <c r="S212" t="s">
        <v>3</v>
      </c>
      <c r="T212" s="77" t="s">
        <v>3</v>
      </c>
      <c r="U212" s="1" t="s">
        <v>3</v>
      </c>
      <c r="V212" s="29" t="s">
        <v>3</v>
      </c>
      <c r="W212" s="29" t="s">
        <v>3</v>
      </c>
      <c r="X212" s="55" t="s">
        <v>3</v>
      </c>
    </row>
    <row r="213" spans="1:24" ht="14.5" customHeight="1" x14ac:dyDescent="0.35">
      <c r="A213" s="50"/>
      <c r="B213" s="95" t="s">
        <v>1595</v>
      </c>
      <c r="C213" s="143" t="s">
        <v>1</v>
      </c>
      <c r="D213" s="95">
        <v>17</v>
      </c>
      <c r="E213" s="95" t="s">
        <v>3</v>
      </c>
      <c r="F213" s="95">
        <v>0.3</v>
      </c>
      <c r="G213" s="95">
        <v>36.6</v>
      </c>
      <c r="H213" s="95">
        <v>0.2</v>
      </c>
      <c r="I213" s="95">
        <v>45.9</v>
      </c>
      <c r="J213" s="95" t="s">
        <v>3</v>
      </c>
      <c r="K213" s="95" t="s">
        <v>3</v>
      </c>
      <c r="L213" s="95" t="s">
        <v>3</v>
      </c>
      <c r="M213" s="95" t="s">
        <v>3</v>
      </c>
      <c r="N213" s="95" t="s">
        <v>3</v>
      </c>
      <c r="O213" s="95" t="s">
        <v>3</v>
      </c>
      <c r="P213" s="95" t="s">
        <v>3</v>
      </c>
      <c r="Q213" s="95" t="s">
        <v>3</v>
      </c>
      <c r="R213" s="95" t="s">
        <v>3</v>
      </c>
      <c r="S213" s="95">
        <v>100</v>
      </c>
      <c r="T213" s="97">
        <v>2.1528999999999998</v>
      </c>
      <c r="U213" s="35">
        <v>124</v>
      </c>
      <c r="V213" s="36">
        <v>41334</v>
      </c>
      <c r="W213" s="36">
        <v>2.7E-2</v>
      </c>
      <c r="X213" s="71">
        <v>0.1087</v>
      </c>
    </row>
    <row r="214" spans="1:24" ht="14.5" customHeight="1" x14ac:dyDescent="0.35">
      <c r="A214" s="23" t="s">
        <v>271</v>
      </c>
      <c r="B214" s="94" t="s">
        <v>1596</v>
      </c>
      <c r="C214" s="141" t="s">
        <v>1727</v>
      </c>
      <c r="D214" s="94">
        <v>0.09</v>
      </c>
      <c r="E214" s="94" t="s">
        <v>3</v>
      </c>
      <c r="F214" s="94">
        <v>0.37</v>
      </c>
      <c r="G214" s="94">
        <v>70.790000000000006</v>
      </c>
      <c r="H214" s="94">
        <v>0.15</v>
      </c>
      <c r="I214" s="94">
        <v>28.52</v>
      </c>
      <c r="J214" s="94" t="s">
        <v>3</v>
      </c>
      <c r="K214" s="94" t="s">
        <v>3</v>
      </c>
      <c r="L214" s="94" t="s">
        <v>3</v>
      </c>
      <c r="M214" s="94" t="s">
        <v>3</v>
      </c>
      <c r="N214" s="94" t="s">
        <v>3</v>
      </c>
      <c r="O214" s="94" t="s">
        <v>3</v>
      </c>
      <c r="P214" s="94" t="s">
        <v>3</v>
      </c>
      <c r="Q214" s="94" t="s">
        <v>3</v>
      </c>
      <c r="R214" s="94" t="s">
        <v>3</v>
      </c>
      <c r="S214" s="94">
        <v>99.92</v>
      </c>
      <c r="T214" s="96">
        <v>786.55560000000003</v>
      </c>
      <c r="U214" s="23" t="s">
        <v>3</v>
      </c>
      <c r="V214" s="33" t="s">
        <v>3</v>
      </c>
      <c r="W214" s="33" t="s">
        <v>3</v>
      </c>
      <c r="X214" s="54" t="s">
        <v>3</v>
      </c>
    </row>
    <row r="215" spans="1:24" ht="14.5" customHeight="1" x14ac:dyDescent="0.35">
      <c r="A215" s="50"/>
      <c r="B215" s="95" t="s">
        <v>1597</v>
      </c>
      <c r="C215" s="143" t="s">
        <v>1727</v>
      </c>
      <c r="D215" s="95" t="s">
        <v>3</v>
      </c>
      <c r="E215" s="95" t="s">
        <v>3</v>
      </c>
      <c r="F215" s="95" t="s">
        <v>3</v>
      </c>
      <c r="G215" s="95" t="s">
        <v>3</v>
      </c>
      <c r="H215" s="95" t="s">
        <v>3</v>
      </c>
      <c r="I215" s="95" t="s">
        <v>3</v>
      </c>
      <c r="J215" s="95" t="s">
        <v>3</v>
      </c>
      <c r="K215" s="95" t="s">
        <v>3</v>
      </c>
      <c r="L215" s="95" t="s">
        <v>3</v>
      </c>
      <c r="M215" s="95" t="s">
        <v>3</v>
      </c>
      <c r="N215" s="95" t="s">
        <v>3</v>
      </c>
      <c r="O215" s="95" t="s">
        <v>3</v>
      </c>
      <c r="P215" s="95" t="s">
        <v>3</v>
      </c>
      <c r="Q215" s="95" t="s">
        <v>3</v>
      </c>
      <c r="R215" s="95" t="s">
        <v>3</v>
      </c>
      <c r="S215" s="95" t="s">
        <v>3</v>
      </c>
      <c r="T215" s="97" t="s">
        <v>3</v>
      </c>
      <c r="U215" s="8" t="s">
        <v>3</v>
      </c>
      <c r="V215" s="7" t="s">
        <v>3</v>
      </c>
      <c r="W215" s="7" t="s">
        <v>3</v>
      </c>
      <c r="X215" s="56" t="s">
        <v>3</v>
      </c>
    </row>
    <row r="216" spans="1:24" ht="14.5" customHeight="1" x14ac:dyDescent="0.35">
      <c r="A216" s="23" t="s">
        <v>276</v>
      </c>
      <c r="B216" s="94" t="s">
        <v>1598</v>
      </c>
      <c r="C216" s="141" t="s">
        <v>500</v>
      </c>
      <c r="D216" s="94">
        <v>50.27</v>
      </c>
      <c r="E216" s="94" t="s">
        <v>3</v>
      </c>
      <c r="F216" s="94">
        <v>11.96</v>
      </c>
      <c r="G216" s="94">
        <v>1.33</v>
      </c>
      <c r="H216" s="94">
        <v>0.14000000000000001</v>
      </c>
      <c r="I216" s="94">
        <v>35.54</v>
      </c>
      <c r="J216" s="94">
        <v>0</v>
      </c>
      <c r="K216" s="94" t="s">
        <v>3</v>
      </c>
      <c r="L216" s="94" t="s">
        <v>3</v>
      </c>
      <c r="M216" s="94" t="s">
        <v>3</v>
      </c>
      <c r="N216" s="94" t="s">
        <v>3</v>
      </c>
      <c r="O216" s="94" t="s">
        <v>3</v>
      </c>
      <c r="P216" s="94" t="s">
        <v>3</v>
      </c>
      <c r="Q216" s="94" t="s">
        <v>3</v>
      </c>
      <c r="R216" s="94" t="s">
        <v>3</v>
      </c>
      <c r="S216" s="94">
        <v>99.24</v>
      </c>
      <c r="T216" s="96">
        <v>2.6499999999999999E-2</v>
      </c>
      <c r="U216" s="23" t="s">
        <v>3</v>
      </c>
      <c r="V216" s="33" t="s">
        <v>3</v>
      </c>
      <c r="W216" s="33" t="s">
        <v>3</v>
      </c>
      <c r="X216" s="54" t="s">
        <v>3</v>
      </c>
    </row>
    <row r="217" spans="1:24" ht="14.5" customHeight="1" x14ac:dyDescent="0.35">
      <c r="A217" s="46"/>
      <c r="B217" t="s">
        <v>1599</v>
      </c>
      <c r="C217" s="142" t="s">
        <v>500</v>
      </c>
      <c r="D217">
        <v>56.06</v>
      </c>
      <c r="E217" t="s">
        <v>3</v>
      </c>
      <c r="F217">
        <v>5.23</v>
      </c>
      <c r="G217">
        <v>1.56</v>
      </c>
      <c r="H217">
        <v>0.13</v>
      </c>
      <c r="I217">
        <v>35.08</v>
      </c>
      <c r="J217">
        <v>0</v>
      </c>
      <c r="K217" t="s">
        <v>3</v>
      </c>
      <c r="L217" t="s">
        <v>3</v>
      </c>
      <c r="M217" t="s">
        <v>3</v>
      </c>
      <c r="N217" t="s">
        <v>3</v>
      </c>
      <c r="O217" t="s">
        <v>3</v>
      </c>
      <c r="P217" t="s">
        <v>3</v>
      </c>
      <c r="Q217" t="s">
        <v>3</v>
      </c>
      <c r="R217" t="s">
        <v>3</v>
      </c>
      <c r="S217">
        <v>98.06</v>
      </c>
      <c r="T217" s="77">
        <v>2.7799999999999998E-2</v>
      </c>
      <c r="U217" s="1" t="s">
        <v>3</v>
      </c>
      <c r="V217" s="29" t="s">
        <v>3</v>
      </c>
      <c r="W217" s="29" t="s">
        <v>3</v>
      </c>
      <c r="X217" s="55" t="s">
        <v>3</v>
      </c>
    </row>
    <row r="218" spans="1:24" ht="14.5" customHeight="1" x14ac:dyDescent="0.35">
      <c r="A218" s="46"/>
      <c r="B218" t="s">
        <v>1600</v>
      </c>
      <c r="C218" s="142" t="s">
        <v>500</v>
      </c>
      <c r="D218">
        <v>43.57</v>
      </c>
      <c r="E218" t="s">
        <v>3</v>
      </c>
      <c r="F218">
        <v>19.41</v>
      </c>
      <c r="G218">
        <v>1.33</v>
      </c>
      <c r="H218">
        <v>0.09</v>
      </c>
      <c r="I218">
        <v>34.619999999999997</v>
      </c>
      <c r="J218">
        <v>0</v>
      </c>
      <c r="K218" t="s">
        <v>3</v>
      </c>
      <c r="L218" t="s">
        <v>3</v>
      </c>
      <c r="M218" t="s">
        <v>3</v>
      </c>
      <c r="N218" t="s">
        <v>3</v>
      </c>
      <c r="O218" t="s">
        <v>3</v>
      </c>
      <c r="P218" t="s">
        <v>3</v>
      </c>
      <c r="Q218" t="s">
        <v>3</v>
      </c>
      <c r="R218" t="s">
        <v>3</v>
      </c>
      <c r="S218">
        <v>99.02</v>
      </c>
      <c r="T218" s="77">
        <v>3.0499999999999999E-2</v>
      </c>
      <c r="U218" s="1" t="s">
        <v>3</v>
      </c>
      <c r="V218" s="29" t="s">
        <v>3</v>
      </c>
      <c r="W218" s="29" t="s">
        <v>3</v>
      </c>
      <c r="X218" s="55" t="s">
        <v>3</v>
      </c>
    </row>
    <row r="219" spans="1:24" ht="14.5" customHeight="1" x14ac:dyDescent="0.35">
      <c r="A219" s="46"/>
      <c r="B219" t="s">
        <v>1601</v>
      </c>
      <c r="C219" s="142" t="s">
        <v>500</v>
      </c>
      <c r="D219">
        <v>26.75</v>
      </c>
      <c r="E219" t="s">
        <v>3</v>
      </c>
      <c r="F219">
        <v>25.96</v>
      </c>
      <c r="G219">
        <v>11.45</v>
      </c>
      <c r="H219">
        <v>0.41</v>
      </c>
      <c r="I219">
        <v>34.549999999999997</v>
      </c>
      <c r="J219">
        <v>0</v>
      </c>
      <c r="K219" t="s">
        <v>3</v>
      </c>
      <c r="L219" t="s">
        <v>3</v>
      </c>
      <c r="M219" t="s">
        <v>3</v>
      </c>
      <c r="N219" t="s">
        <v>3</v>
      </c>
      <c r="O219" t="s">
        <v>3</v>
      </c>
      <c r="P219" t="s">
        <v>3</v>
      </c>
      <c r="Q219" t="s">
        <v>3</v>
      </c>
      <c r="R219" t="s">
        <v>3</v>
      </c>
      <c r="S219">
        <v>99.12</v>
      </c>
      <c r="T219" s="77">
        <v>0.42799999999999999</v>
      </c>
      <c r="U219" s="1" t="s">
        <v>3</v>
      </c>
      <c r="V219" s="29" t="s">
        <v>3</v>
      </c>
      <c r="W219" s="29" t="s">
        <v>3</v>
      </c>
      <c r="X219" s="55" t="s">
        <v>3</v>
      </c>
    </row>
    <row r="220" spans="1:24" ht="14.5" customHeight="1" x14ac:dyDescent="0.35">
      <c r="A220" s="46"/>
      <c r="B220" t="s">
        <v>1602</v>
      </c>
      <c r="C220" s="142" t="s">
        <v>500</v>
      </c>
      <c r="D220">
        <v>39.19</v>
      </c>
      <c r="E220" t="s">
        <v>3</v>
      </c>
      <c r="F220">
        <v>23.2</v>
      </c>
      <c r="G220">
        <v>2.0099999999999998</v>
      </c>
      <c r="H220">
        <v>0.28000000000000003</v>
      </c>
      <c r="I220">
        <v>34.15</v>
      </c>
      <c r="J220">
        <v>0</v>
      </c>
      <c r="K220" t="s">
        <v>3</v>
      </c>
      <c r="L220" t="s">
        <v>3</v>
      </c>
      <c r="M220" t="s">
        <v>3</v>
      </c>
      <c r="N220" t="s">
        <v>3</v>
      </c>
      <c r="O220" t="s">
        <v>3</v>
      </c>
      <c r="P220" t="s">
        <v>3</v>
      </c>
      <c r="Q220" t="s">
        <v>3</v>
      </c>
      <c r="R220" t="s">
        <v>3</v>
      </c>
      <c r="S220">
        <v>98.83</v>
      </c>
      <c r="T220" s="77">
        <v>5.1299999999999998E-2</v>
      </c>
      <c r="U220" s="1" t="s">
        <v>3</v>
      </c>
      <c r="V220" s="29" t="s">
        <v>3</v>
      </c>
      <c r="W220" s="29" t="s">
        <v>3</v>
      </c>
      <c r="X220" s="55" t="s">
        <v>3</v>
      </c>
    </row>
    <row r="221" spans="1:24" ht="14.5" customHeight="1" x14ac:dyDescent="0.35">
      <c r="A221" s="46"/>
      <c r="B221" t="s">
        <v>1603</v>
      </c>
      <c r="C221" s="142" t="s">
        <v>500</v>
      </c>
      <c r="D221">
        <v>48.92</v>
      </c>
      <c r="E221" t="s">
        <v>3</v>
      </c>
      <c r="F221">
        <v>14.54</v>
      </c>
      <c r="G221">
        <v>1.17</v>
      </c>
      <c r="H221">
        <v>0.09</v>
      </c>
      <c r="I221">
        <v>34.92</v>
      </c>
      <c r="J221">
        <v>0</v>
      </c>
      <c r="K221" t="s">
        <v>3</v>
      </c>
      <c r="L221" t="s">
        <v>3</v>
      </c>
      <c r="M221" t="s">
        <v>3</v>
      </c>
      <c r="N221" t="s">
        <v>3</v>
      </c>
      <c r="O221" t="s">
        <v>3</v>
      </c>
      <c r="P221" t="s">
        <v>3</v>
      </c>
      <c r="Q221" t="s">
        <v>3</v>
      </c>
      <c r="R221" t="s">
        <v>3</v>
      </c>
      <c r="S221">
        <v>99.64</v>
      </c>
      <c r="T221" s="77">
        <v>2.3900000000000001E-2</v>
      </c>
      <c r="U221" s="1" t="s">
        <v>3</v>
      </c>
      <c r="V221" s="29" t="s">
        <v>3</v>
      </c>
      <c r="W221" s="29" t="s">
        <v>3</v>
      </c>
      <c r="X221" s="55" t="s">
        <v>3</v>
      </c>
    </row>
    <row r="222" spans="1:24" ht="14.5" customHeight="1" x14ac:dyDescent="0.35">
      <c r="A222" s="46"/>
      <c r="B222" t="s">
        <v>1604</v>
      </c>
      <c r="C222" s="142" t="s">
        <v>500</v>
      </c>
      <c r="D222">
        <v>58.86</v>
      </c>
      <c r="E222" t="s">
        <v>3</v>
      </c>
      <c r="F222">
        <v>2.81</v>
      </c>
      <c r="G222">
        <v>1.44</v>
      </c>
      <c r="H222">
        <v>0.1</v>
      </c>
      <c r="I222">
        <v>36.119999999999997</v>
      </c>
      <c r="J222">
        <v>0</v>
      </c>
      <c r="K222" t="s">
        <v>3</v>
      </c>
      <c r="L222" t="s">
        <v>3</v>
      </c>
      <c r="M222" t="s">
        <v>3</v>
      </c>
      <c r="N222" t="s">
        <v>3</v>
      </c>
      <c r="O222" t="s">
        <v>3</v>
      </c>
      <c r="P222" t="s">
        <v>3</v>
      </c>
      <c r="Q222" t="s">
        <v>3</v>
      </c>
      <c r="R222" t="s">
        <v>3</v>
      </c>
      <c r="S222">
        <v>99.33</v>
      </c>
      <c r="T222" s="77">
        <v>2.4500000000000001E-2</v>
      </c>
      <c r="U222" s="1" t="s">
        <v>3</v>
      </c>
      <c r="V222" s="29" t="s">
        <v>3</v>
      </c>
      <c r="W222" s="29" t="s">
        <v>3</v>
      </c>
      <c r="X222" s="55" t="s">
        <v>3</v>
      </c>
    </row>
    <row r="223" spans="1:24" ht="14.5" customHeight="1" x14ac:dyDescent="0.35">
      <c r="A223" s="46"/>
      <c r="B223" t="s">
        <v>1605</v>
      </c>
      <c r="C223" s="142" t="s">
        <v>500</v>
      </c>
      <c r="D223">
        <v>53.37</v>
      </c>
      <c r="E223" t="s">
        <v>3</v>
      </c>
      <c r="F223">
        <v>13.28</v>
      </c>
      <c r="G223">
        <v>0.77</v>
      </c>
      <c r="H223">
        <v>0.13</v>
      </c>
      <c r="I223">
        <v>33.22</v>
      </c>
      <c r="J223">
        <v>0.14000000000000001</v>
      </c>
      <c r="K223" t="s">
        <v>3</v>
      </c>
      <c r="L223" t="s">
        <v>3</v>
      </c>
      <c r="M223" t="s">
        <v>3</v>
      </c>
      <c r="N223" t="s">
        <v>3</v>
      </c>
      <c r="O223" t="s">
        <v>3</v>
      </c>
      <c r="P223" t="s">
        <v>3</v>
      </c>
      <c r="Q223" t="s">
        <v>3</v>
      </c>
      <c r="R223" t="s">
        <v>3</v>
      </c>
      <c r="S223">
        <v>100.91</v>
      </c>
      <c r="T223" s="77">
        <v>1.44E-2</v>
      </c>
      <c r="U223" s="1" t="s">
        <v>3</v>
      </c>
      <c r="V223" s="29" t="s">
        <v>3</v>
      </c>
      <c r="W223" s="29" t="s">
        <v>3</v>
      </c>
      <c r="X223" s="55" t="s">
        <v>3</v>
      </c>
    </row>
    <row r="224" spans="1:24" ht="14.5" customHeight="1" x14ac:dyDescent="0.35">
      <c r="A224" s="46"/>
      <c r="B224" t="s">
        <v>1606</v>
      </c>
      <c r="C224" s="142" t="s">
        <v>500</v>
      </c>
      <c r="D224">
        <v>36.200000000000003</v>
      </c>
      <c r="E224" t="s">
        <v>3</v>
      </c>
      <c r="F224">
        <v>30.98</v>
      </c>
      <c r="G224">
        <v>0.56999999999999995</v>
      </c>
      <c r="H224">
        <v>0.09</v>
      </c>
      <c r="I224">
        <v>30.34</v>
      </c>
      <c r="J224">
        <v>0.08</v>
      </c>
      <c r="K224" t="s">
        <v>3</v>
      </c>
      <c r="L224" t="s">
        <v>3</v>
      </c>
      <c r="M224" t="s">
        <v>3</v>
      </c>
      <c r="N224" t="s">
        <v>3</v>
      </c>
      <c r="O224" t="s">
        <v>3</v>
      </c>
      <c r="P224" t="s">
        <v>3</v>
      </c>
      <c r="Q224" t="s">
        <v>3</v>
      </c>
      <c r="R224" t="s">
        <v>3</v>
      </c>
      <c r="S224">
        <v>98.26</v>
      </c>
      <c r="T224" s="77">
        <v>1.5699999999999999E-2</v>
      </c>
      <c r="U224" s="1" t="s">
        <v>3</v>
      </c>
      <c r="V224" s="29" t="s">
        <v>3</v>
      </c>
      <c r="W224" s="29" t="s">
        <v>3</v>
      </c>
      <c r="X224" s="55" t="s">
        <v>3</v>
      </c>
    </row>
    <row r="225" spans="1:24" ht="14.5" customHeight="1" x14ac:dyDescent="0.35">
      <c r="A225" s="46"/>
      <c r="B225" t="s">
        <v>1607</v>
      </c>
      <c r="C225" s="142" t="s">
        <v>500</v>
      </c>
      <c r="D225">
        <v>30.79</v>
      </c>
      <c r="E225" t="s">
        <v>3</v>
      </c>
      <c r="F225">
        <v>31.61</v>
      </c>
      <c r="G225">
        <v>4.84</v>
      </c>
      <c r="H225">
        <v>0.2</v>
      </c>
      <c r="I225">
        <v>30.59</v>
      </c>
      <c r="J225">
        <v>0.1</v>
      </c>
      <c r="K225" t="s">
        <v>3</v>
      </c>
      <c r="L225" t="s">
        <v>3</v>
      </c>
      <c r="M225" t="s">
        <v>3</v>
      </c>
      <c r="N225" t="s">
        <v>3</v>
      </c>
      <c r="O225" t="s">
        <v>3</v>
      </c>
      <c r="P225" t="s">
        <v>3</v>
      </c>
      <c r="Q225" t="s">
        <v>3</v>
      </c>
      <c r="R225" t="s">
        <v>3</v>
      </c>
      <c r="S225">
        <v>98.13</v>
      </c>
      <c r="T225" s="77">
        <v>0.15720000000000001</v>
      </c>
      <c r="U225" s="1" t="s">
        <v>3</v>
      </c>
      <c r="V225" s="29" t="s">
        <v>3</v>
      </c>
      <c r="W225" s="29" t="s">
        <v>3</v>
      </c>
      <c r="X225" s="55" t="s">
        <v>3</v>
      </c>
    </row>
    <row r="226" spans="1:24" ht="14.5" customHeight="1" x14ac:dyDescent="0.35">
      <c r="A226" s="46"/>
      <c r="B226" t="s">
        <v>1608</v>
      </c>
      <c r="C226" s="142" t="s">
        <v>500</v>
      </c>
      <c r="D226">
        <v>57.92</v>
      </c>
      <c r="E226" t="s">
        <v>3</v>
      </c>
      <c r="F226">
        <v>4.2300000000000004</v>
      </c>
      <c r="G226">
        <v>0.87</v>
      </c>
      <c r="H226">
        <v>0.12</v>
      </c>
      <c r="I226">
        <v>35.9</v>
      </c>
      <c r="J226">
        <v>0.12</v>
      </c>
      <c r="K226" t="s">
        <v>3</v>
      </c>
      <c r="L226" t="s">
        <v>3</v>
      </c>
      <c r="M226" t="s">
        <v>3</v>
      </c>
      <c r="N226" t="s">
        <v>3</v>
      </c>
      <c r="O226" t="s">
        <v>3</v>
      </c>
      <c r="P226" t="s">
        <v>3</v>
      </c>
      <c r="Q226" t="s">
        <v>3</v>
      </c>
      <c r="R226" t="s">
        <v>3</v>
      </c>
      <c r="S226">
        <v>99.16</v>
      </c>
      <c r="T226" s="77">
        <v>1.4999999999999999E-2</v>
      </c>
      <c r="U226" s="1" t="s">
        <v>3</v>
      </c>
      <c r="V226" s="29" t="s">
        <v>3</v>
      </c>
      <c r="W226" s="29" t="s">
        <v>3</v>
      </c>
      <c r="X226" s="55" t="s">
        <v>3</v>
      </c>
    </row>
    <row r="227" spans="1:24" ht="14.5" customHeight="1" x14ac:dyDescent="0.35">
      <c r="A227" s="46"/>
      <c r="B227" t="s">
        <v>1609</v>
      </c>
      <c r="C227" s="142" t="s">
        <v>500</v>
      </c>
      <c r="D227">
        <v>46.47</v>
      </c>
      <c r="E227" t="s">
        <v>3</v>
      </c>
      <c r="F227">
        <v>11.23</v>
      </c>
      <c r="G227">
        <v>6.09</v>
      </c>
      <c r="H227">
        <v>0.26</v>
      </c>
      <c r="I227">
        <v>34.67</v>
      </c>
      <c r="J227">
        <v>0.11</v>
      </c>
      <c r="K227" t="s">
        <v>3</v>
      </c>
      <c r="L227" t="s">
        <v>3</v>
      </c>
      <c r="M227" t="s">
        <v>3</v>
      </c>
      <c r="N227" t="s">
        <v>3</v>
      </c>
      <c r="O227" t="s">
        <v>3</v>
      </c>
      <c r="P227" t="s">
        <v>3</v>
      </c>
      <c r="Q227" t="s">
        <v>3</v>
      </c>
      <c r="R227" t="s">
        <v>3</v>
      </c>
      <c r="S227">
        <v>98.83</v>
      </c>
      <c r="T227" s="77">
        <v>0.13109999999999999</v>
      </c>
      <c r="U227" s="1" t="s">
        <v>3</v>
      </c>
      <c r="V227" s="29" t="s">
        <v>3</v>
      </c>
      <c r="W227" s="29" t="s">
        <v>3</v>
      </c>
      <c r="X227" s="55" t="s">
        <v>3</v>
      </c>
    </row>
    <row r="228" spans="1:24" ht="14.5" customHeight="1" x14ac:dyDescent="0.35">
      <c r="A228" s="46"/>
      <c r="B228" t="s">
        <v>1610</v>
      </c>
      <c r="C228" s="142" t="s">
        <v>1</v>
      </c>
      <c r="D228">
        <v>39.979999999999997</v>
      </c>
      <c r="E228" t="s">
        <v>3</v>
      </c>
      <c r="F228">
        <v>3.51</v>
      </c>
      <c r="G228">
        <v>22.72</v>
      </c>
      <c r="H228">
        <v>0.41</v>
      </c>
      <c r="I228">
        <v>33.11</v>
      </c>
      <c r="J228">
        <v>0.09</v>
      </c>
      <c r="K228" t="s">
        <v>3</v>
      </c>
      <c r="L228" t="s">
        <v>3</v>
      </c>
      <c r="M228" t="s">
        <v>3</v>
      </c>
      <c r="N228" t="s">
        <v>3</v>
      </c>
      <c r="O228" t="s">
        <v>3</v>
      </c>
      <c r="P228" t="s">
        <v>3</v>
      </c>
      <c r="Q228" t="s">
        <v>3</v>
      </c>
      <c r="R228" t="s">
        <v>3</v>
      </c>
      <c r="S228">
        <v>99.82</v>
      </c>
      <c r="T228" s="77">
        <v>0.56830000000000003</v>
      </c>
      <c r="U228" s="1" t="s">
        <v>3</v>
      </c>
      <c r="V228" s="29" t="s">
        <v>3</v>
      </c>
      <c r="W228" s="29" t="s">
        <v>3</v>
      </c>
      <c r="X228" s="55" t="s">
        <v>3</v>
      </c>
    </row>
    <row r="229" spans="1:24" ht="14.5" customHeight="1" x14ac:dyDescent="0.35">
      <c r="A229" s="46"/>
      <c r="B229" t="s">
        <v>1611</v>
      </c>
      <c r="C229" s="142" t="s">
        <v>1</v>
      </c>
      <c r="D229">
        <v>43.3</v>
      </c>
      <c r="E229" t="s">
        <v>3</v>
      </c>
      <c r="F229">
        <v>3.68</v>
      </c>
      <c r="G229">
        <v>16.22</v>
      </c>
      <c r="H229">
        <v>0.39</v>
      </c>
      <c r="I229">
        <v>34.85</v>
      </c>
      <c r="J229">
        <v>7.0000000000000007E-2</v>
      </c>
      <c r="K229" t="s">
        <v>3</v>
      </c>
      <c r="L229" t="s">
        <v>3</v>
      </c>
      <c r="M229" t="s">
        <v>3</v>
      </c>
      <c r="N229" t="s">
        <v>3</v>
      </c>
      <c r="O229" t="s">
        <v>3</v>
      </c>
      <c r="P229" t="s">
        <v>3</v>
      </c>
      <c r="Q229" t="s">
        <v>3</v>
      </c>
      <c r="R229" t="s">
        <v>3</v>
      </c>
      <c r="S229">
        <v>98.51</v>
      </c>
      <c r="T229" s="77">
        <v>0.37459999999999999</v>
      </c>
      <c r="U229" s="1" t="s">
        <v>3</v>
      </c>
      <c r="V229" s="29" t="s">
        <v>3</v>
      </c>
      <c r="W229" s="29" t="s">
        <v>3</v>
      </c>
      <c r="X229" s="55" t="s">
        <v>3</v>
      </c>
    </row>
    <row r="230" spans="1:24" ht="14.5" customHeight="1" x14ac:dyDescent="0.35">
      <c r="A230" s="46"/>
      <c r="B230" t="s">
        <v>1612</v>
      </c>
      <c r="C230" s="142" t="s">
        <v>1</v>
      </c>
      <c r="D230">
        <v>41.95</v>
      </c>
      <c r="E230" t="s">
        <v>3</v>
      </c>
      <c r="F230">
        <v>6.43</v>
      </c>
      <c r="G230">
        <v>18.21</v>
      </c>
      <c r="H230">
        <v>0.36</v>
      </c>
      <c r="I230">
        <v>31.79</v>
      </c>
      <c r="J230">
        <v>0.11</v>
      </c>
      <c r="K230" t="s">
        <v>3</v>
      </c>
      <c r="L230" t="s">
        <v>3</v>
      </c>
      <c r="M230" t="s">
        <v>3</v>
      </c>
      <c r="N230" t="s">
        <v>3</v>
      </c>
      <c r="O230" t="s">
        <v>3</v>
      </c>
      <c r="P230" t="s">
        <v>3</v>
      </c>
      <c r="Q230" t="s">
        <v>3</v>
      </c>
      <c r="R230" t="s">
        <v>3</v>
      </c>
      <c r="S230">
        <v>98.85</v>
      </c>
      <c r="T230" s="77">
        <v>0.43409999999999999</v>
      </c>
      <c r="U230" s="1" t="s">
        <v>3</v>
      </c>
      <c r="V230" s="29" t="s">
        <v>3</v>
      </c>
      <c r="W230" s="29" t="s">
        <v>3</v>
      </c>
      <c r="X230" s="55" t="s">
        <v>3</v>
      </c>
    </row>
    <row r="231" spans="1:24" ht="14.5" customHeight="1" x14ac:dyDescent="0.35">
      <c r="A231" s="46"/>
      <c r="B231" t="s">
        <v>1613</v>
      </c>
      <c r="C231" s="142" t="s">
        <v>500</v>
      </c>
      <c r="D231">
        <v>36.049999999999997</v>
      </c>
      <c r="E231" t="s">
        <v>3</v>
      </c>
      <c r="F231">
        <v>26.78</v>
      </c>
      <c r="G231">
        <v>2.02</v>
      </c>
      <c r="H231">
        <v>0.19</v>
      </c>
      <c r="I231">
        <v>34.35</v>
      </c>
      <c r="J231">
        <v>0.12</v>
      </c>
      <c r="K231" t="s">
        <v>3</v>
      </c>
      <c r="L231" t="s">
        <v>3</v>
      </c>
      <c r="M231" t="s">
        <v>3</v>
      </c>
      <c r="N231" t="s">
        <v>3</v>
      </c>
      <c r="O231" t="s">
        <v>3</v>
      </c>
      <c r="P231" t="s">
        <v>3</v>
      </c>
      <c r="Q231" t="s">
        <v>3</v>
      </c>
      <c r="R231" t="s">
        <v>3</v>
      </c>
      <c r="S231">
        <v>99.51</v>
      </c>
      <c r="T231" s="77">
        <v>5.6000000000000001E-2</v>
      </c>
      <c r="U231" s="1" t="s">
        <v>3</v>
      </c>
      <c r="V231" s="29" t="s">
        <v>3</v>
      </c>
      <c r="W231" s="29" t="s">
        <v>3</v>
      </c>
      <c r="X231" s="55" t="s">
        <v>3</v>
      </c>
    </row>
    <row r="232" spans="1:24" ht="14.5" customHeight="1" x14ac:dyDescent="0.35">
      <c r="A232" s="46"/>
      <c r="B232" t="s">
        <v>1614</v>
      </c>
      <c r="C232" s="142" t="s">
        <v>500</v>
      </c>
      <c r="D232">
        <v>26.06</v>
      </c>
      <c r="E232" t="s">
        <v>3</v>
      </c>
      <c r="F232">
        <v>42.95</v>
      </c>
      <c r="G232">
        <v>0.97</v>
      </c>
      <c r="H232">
        <v>0.09</v>
      </c>
      <c r="I232">
        <v>30.49</v>
      </c>
      <c r="J232">
        <v>0.05</v>
      </c>
      <c r="K232" t="s">
        <v>3</v>
      </c>
      <c r="L232" t="s">
        <v>3</v>
      </c>
      <c r="M232" t="s">
        <v>3</v>
      </c>
      <c r="N232" t="s">
        <v>3</v>
      </c>
      <c r="O232" t="s">
        <v>3</v>
      </c>
      <c r="P232" t="s">
        <v>3</v>
      </c>
      <c r="Q232" t="s">
        <v>3</v>
      </c>
      <c r="R232" t="s">
        <v>3</v>
      </c>
      <c r="S232">
        <v>100.61</v>
      </c>
      <c r="T232" s="77">
        <v>3.7199999999999997E-2</v>
      </c>
      <c r="U232" s="1" t="s">
        <v>3</v>
      </c>
      <c r="V232" s="29" t="s">
        <v>3</v>
      </c>
      <c r="W232" s="29" t="s">
        <v>3</v>
      </c>
      <c r="X232" s="55" t="s">
        <v>3</v>
      </c>
    </row>
    <row r="233" spans="1:24" ht="14.5" customHeight="1" x14ac:dyDescent="0.35">
      <c r="A233" s="46"/>
      <c r="B233" t="s">
        <v>1615</v>
      </c>
      <c r="C233" s="142" t="s">
        <v>1</v>
      </c>
      <c r="D233">
        <v>39.86</v>
      </c>
      <c r="E233" t="s">
        <v>3</v>
      </c>
      <c r="F233">
        <v>3.22</v>
      </c>
      <c r="G233">
        <v>23.63</v>
      </c>
      <c r="H233">
        <v>0.34</v>
      </c>
      <c r="I233">
        <v>33.380000000000003</v>
      </c>
      <c r="J233">
        <v>0.11</v>
      </c>
      <c r="K233" t="s">
        <v>3</v>
      </c>
      <c r="L233" t="s">
        <v>3</v>
      </c>
      <c r="M233" t="s">
        <v>3</v>
      </c>
      <c r="N233" t="s">
        <v>3</v>
      </c>
      <c r="O233" t="s">
        <v>3</v>
      </c>
      <c r="P233" t="s">
        <v>3</v>
      </c>
      <c r="Q233" t="s">
        <v>3</v>
      </c>
      <c r="R233" t="s">
        <v>3</v>
      </c>
      <c r="S233">
        <v>100.54</v>
      </c>
      <c r="T233" s="77">
        <v>0.59279999999999999</v>
      </c>
      <c r="U233" s="1" t="s">
        <v>3</v>
      </c>
      <c r="V233" s="29" t="s">
        <v>3</v>
      </c>
      <c r="W233" s="29" t="s">
        <v>3</v>
      </c>
      <c r="X233" s="55" t="s">
        <v>3</v>
      </c>
    </row>
    <row r="234" spans="1:24" ht="14.5" customHeight="1" x14ac:dyDescent="0.35">
      <c r="A234" s="46"/>
      <c r="B234" t="s">
        <v>1616</v>
      </c>
      <c r="C234" s="142" t="s">
        <v>1</v>
      </c>
      <c r="D234">
        <v>38.4</v>
      </c>
      <c r="E234" t="s">
        <v>3</v>
      </c>
      <c r="F234">
        <v>3.69</v>
      </c>
      <c r="G234">
        <v>24.38</v>
      </c>
      <c r="H234">
        <v>0.33</v>
      </c>
      <c r="I234">
        <v>33.26</v>
      </c>
      <c r="J234">
        <v>0.1</v>
      </c>
      <c r="K234" t="s">
        <v>3</v>
      </c>
      <c r="L234" t="s">
        <v>3</v>
      </c>
      <c r="M234" t="s">
        <v>3</v>
      </c>
      <c r="N234" t="s">
        <v>3</v>
      </c>
      <c r="O234" t="s">
        <v>3</v>
      </c>
      <c r="P234" t="s">
        <v>3</v>
      </c>
      <c r="Q234" t="s">
        <v>3</v>
      </c>
      <c r="R234" t="s">
        <v>3</v>
      </c>
      <c r="S234">
        <v>100.16</v>
      </c>
      <c r="T234" s="77">
        <v>0.63490000000000002</v>
      </c>
      <c r="U234" s="1" t="s">
        <v>3</v>
      </c>
      <c r="V234" s="29" t="s">
        <v>3</v>
      </c>
      <c r="W234" s="29" t="s">
        <v>3</v>
      </c>
      <c r="X234" s="55" t="s">
        <v>3</v>
      </c>
    </row>
    <row r="235" spans="1:24" ht="14.5" customHeight="1" x14ac:dyDescent="0.35">
      <c r="A235" s="50"/>
      <c r="B235" s="95" t="s">
        <v>1617</v>
      </c>
      <c r="C235" s="143" t="s">
        <v>500</v>
      </c>
      <c r="D235" s="95">
        <v>37.090000000000003</v>
      </c>
      <c r="E235" s="95" t="s">
        <v>3</v>
      </c>
      <c r="F235" s="95">
        <v>27</v>
      </c>
      <c r="G235" s="95">
        <v>0.49</v>
      </c>
      <c r="H235" s="95">
        <v>0.12</v>
      </c>
      <c r="I235" s="95">
        <v>34.47</v>
      </c>
      <c r="J235" s="95">
        <v>0.13</v>
      </c>
      <c r="K235" s="95" t="s">
        <v>3</v>
      </c>
      <c r="L235" s="95" t="s">
        <v>3</v>
      </c>
      <c r="M235" s="95" t="s">
        <v>3</v>
      </c>
      <c r="N235" s="95" t="s">
        <v>3</v>
      </c>
      <c r="O235" s="95" t="s">
        <v>3</v>
      </c>
      <c r="P235" s="95" t="s">
        <v>3</v>
      </c>
      <c r="Q235" s="95" t="s">
        <v>3</v>
      </c>
      <c r="R235" s="95" t="s">
        <v>3</v>
      </c>
      <c r="S235" s="95">
        <v>99.3</v>
      </c>
      <c r="T235" s="97">
        <v>1.32E-2</v>
      </c>
      <c r="U235" s="8" t="s">
        <v>3</v>
      </c>
      <c r="V235" s="7" t="s">
        <v>3</v>
      </c>
      <c r="W235" s="7" t="s">
        <v>3</v>
      </c>
      <c r="X235" s="56" t="s">
        <v>3</v>
      </c>
    </row>
    <row r="236" spans="1:24" ht="14.5" customHeight="1" x14ac:dyDescent="0.35">
      <c r="A236" s="23" t="s">
        <v>294</v>
      </c>
      <c r="B236" s="94" t="s">
        <v>1618</v>
      </c>
      <c r="C236" s="141" t="s">
        <v>1</v>
      </c>
      <c r="D236" s="94">
        <v>42.12</v>
      </c>
      <c r="E236" s="94" t="s">
        <v>3</v>
      </c>
      <c r="F236" s="94">
        <v>8.33</v>
      </c>
      <c r="G236" s="94">
        <v>13.59</v>
      </c>
      <c r="H236" s="94">
        <v>0.08</v>
      </c>
      <c r="I236" s="94">
        <v>35.31</v>
      </c>
      <c r="J236" s="94" t="s">
        <v>3</v>
      </c>
      <c r="K236" s="94" t="s">
        <v>3</v>
      </c>
      <c r="L236" s="94" t="s">
        <v>3</v>
      </c>
      <c r="M236" s="94" t="s">
        <v>3</v>
      </c>
      <c r="N236" s="94" t="s">
        <v>3</v>
      </c>
      <c r="O236" s="94" t="s">
        <v>3</v>
      </c>
      <c r="P236" s="94" t="s">
        <v>3</v>
      </c>
      <c r="Q236" s="94" t="s">
        <v>3</v>
      </c>
      <c r="R236" s="94" t="s">
        <v>3</v>
      </c>
      <c r="S236" s="94">
        <v>99.43</v>
      </c>
      <c r="T236" s="96">
        <v>0.3226</v>
      </c>
      <c r="U236" s="23" t="s">
        <v>3</v>
      </c>
      <c r="V236" s="33" t="s">
        <v>3</v>
      </c>
      <c r="W236" s="33" t="s">
        <v>3</v>
      </c>
      <c r="X236" s="54" t="s">
        <v>3</v>
      </c>
    </row>
    <row r="237" spans="1:24" ht="14.5" customHeight="1" x14ac:dyDescent="0.35">
      <c r="A237" s="46"/>
      <c r="B237" t="s">
        <v>1619</v>
      </c>
      <c r="C237" s="142" t="s">
        <v>1</v>
      </c>
      <c r="D237">
        <v>39.74</v>
      </c>
      <c r="E237" t="s">
        <v>3</v>
      </c>
      <c r="F237">
        <v>3.92</v>
      </c>
      <c r="G237">
        <v>20.18</v>
      </c>
      <c r="H237">
        <v>0.3</v>
      </c>
      <c r="I237">
        <v>34.82</v>
      </c>
      <c r="J237" t="s">
        <v>3</v>
      </c>
      <c r="K237" t="s">
        <v>3</v>
      </c>
      <c r="L237" t="s">
        <v>3</v>
      </c>
      <c r="M237" t="s">
        <v>3</v>
      </c>
      <c r="N237" t="s">
        <v>3</v>
      </c>
      <c r="O237" t="s">
        <v>3</v>
      </c>
      <c r="P237" t="s">
        <v>3</v>
      </c>
      <c r="Q237" t="s">
        <v>3</v>
      </c>
      <c r="R237" t="s">
        <v>3</v>
      </c>
      <c r="S237">
        <v>98.96</v>
      </c>
      <c r="T237" s="77">
        <v>0.50780000000000003</v>
      </c>
      <c r="U237" s="1" t="s">
        <v>3</v>
      </c>
      <c r="V237" s="29" t="s">
        <v>3</v>
      </c>
      <c r="W237" s="29" t="s">
        <v>3</v>
      </c>
      <c r="X237" s="55" t="s">
        <v>3</v>
      </c>
    </row>
    <row r="238" spans="1:24" ht="14.5" customHeight="1" x14ac:dyDescent="0.35">
      <c r="A238" s="46"/>
      <c r="B238" t="s">
        <v>1620</v>
      </c>
      <c r="C238" s="142" t="s">
        <v>1</v>
      </c>
      <c r="D238">
        <v>41.03</v>
      </c>
      <c r="E238" t="s">
        <v>3</v>
      </c>
      <c r="F238">
        <v>9.59</v>
      </c>
      <c r="G238">
        <v>14.44</v>
      </c>
      <c r="H238">
        <v>0.15</v>
      </c>
      <c r="I238">
        <v>34.770000000000003</v>
      </c>
      <c r="J238" t="s">
        <v>3</v>
      </c>
      <c r="K238" t="s">
        <v>3</v>
      </c>
      <c r="L238" t="s">
        <v>3</v>
      </c>
      <c r="M238" t="s">
        <v>3</v>
      </c>
      <c r="N238" t="s">
        <v>3</v>
      </c>
      <c r="O238" t="s">
        <v>3</v>
      </c>
      <c r="P238" t="s">
        <v>3</v>
      </c>
      <c r="Q238" t="s">
        <v>3</v>
      </c>
      <c r="R238" t="s">
        <v>3</v>
      </c>
      <c r="S238">
        <v>99.98</v>
      </c>
      <c r="T238" s="77">
        <v>0.35189999999999999</v>
      </c>
      <c r="U238" s="1" t="s">
        <v>3</v>
      </c>
      <c r="V238" s="29" t="s">
        <v>3</v>
      </c>
      <c r="W238" s="29" t="s">
        <v>3</v>
      </c>
      <c r="X238" s="55" t="s">
        <v>3</v>
      </c>
    </row>
    <row r="239" spans="1:24" ht="14.5" customHeight="1" x14ac:dyDescent="0.35">
      <c r="A239" s="46"/>
      <c r="B239" t="s">
        <v>1621</v>
      </c>
      <c r="C239" s="142" t="s">
        <v>1</v>
      </c>
      <c r="D239">
        <v>42.69</v>
      </c>
      <c r="E239" t="s">
        <v>3</v>
      </c>
      <c r="F239">
        <v>6.52</v>
      </c>
      <c r="G239">
        <v>15.14</v>
      </c>
      <c r="H239">
        <v>0.11</v>
      </c>
      <c r="I239">
        <v>35.200000000000003</v>
      </c>
      <c r="J239" t="s">
        <v>3</v>
      </c>
      <c r="K239" t="s">
        <v>3</v>
      </c>
      <c r="L239" t="s">
        <v>3</v>
      </c>
      <c r="M239" t="s">
        <v>3</v>
      </c>
      <c r="N239" t="s">
        <v>3</v>
      </c>
      <c r="O239" t="s">
        <v>3</v>
      </c>
      <c r="P239" t="s">
        <v>3</v>
      </c>
      <c r="Q239" t="s">
        <v>3</v>
      </c>
      <c r="R239" t="s">
        <v>3</v>
      </c>
      <c r="S239">
        <v>99.66</v>
      </c>
      <c r="T239" s="77">
        <v>0.35460000000000003</v>
      </c>
      <c r="U239" s="1" t="s">
        <v>3</v>
      </c>
      <c r="V239" s="29" t="s">
        <v>3</v>
      </c>
      <c r="W239" s="29" t="s">
        <v>3</v>
      </c>
      <c r="X239" s="55" t="s">
        <v>3</v>
      </c>
    </row>
    <row r="240" spans="1:24" ht="14.5" customHeight="1" x14ac:dyDescent="0.35">
      <c r="A240" s="50"/>
      <c r="B240" s="95" t="s">
        <v>1622</v>
      </c>
      <c r="C240" s="143" t="s">
        <v>1</v>
      </c>
      <c r="D240" s="95">
        <v>41.57</v>
      </c>
      <c r="E240" s="95" t="s">
        <v>3</v>
      </c>
      <c r="F240" s="95">
        <v>6.41</v>
      </c>
      <c r="G240" s="95">
        <v>16.62</v>
      </c>
      <c r="H240" s="95">
        <v>0.16</v>
      </c>
      <c r="I240" s="95">
        <v>35.49</v>
      </c>
      <c r="J240" s="95" t="s">
        <v>3</v>
      </c>
      <c r="K240" s="95" t="s">
        <v>3</v>
      </c>
      <c r="L240" s="95" t="s">
        <v>3</v>
      </c>
      <c r="M240" s="95" t="s">
        <v>3</v>
      </c>
      <c r="N240" s="95" t="s">
        <v>3</v>
      </c>
      <c r="O240" s="95" t="s">
        <v>3</v>
      </c>
      <c r="P240" s="95" t="s">
        <v>3</v>
      </c>
      <c r="Q240" s="95" t="s">
        <v>3</v>
      </c>
      <c r="R240" s="95" t="s">
        <v>3</v>
      </c>
      <c r="S240" s="95">
        <v>100.25</v>
      </c>
      <c r="T240" s="97">
        <v>0.39979999999999999</v>
      </c>
      <c r="U240" s="8" t="s">
        <v>3</v>
      </c>
      <c r="V240" s="7" t="s">
        <v>3</v>
      </c>
      <c r="W240" s="7" t="s">
        <v>3</v>
      </c>
      <c r="X240" s="56" t="s">
        <v>3</v>
      </c>
    </row>
    <row r="241" spans="1:24" ht="14.5" customHeight="1" x14ac:dyDescent="0.35">
      <c r="A241" s="23" t="s">
        <v>1623</v>
      </c>
      <c r="B241" s="94" t="s">
        <v>1624</v>
      </c>
      <c r="C241" s="141" t="s">
        <v>500</v>
      </c>
      <c r="D241" s="94">
        <v>56.16</v>
      </c>
      <c r="E241" s="94" t="s">
        <v>3</v>
      </c>
      <c r="F241" s="94">
        <v>1.85</v>
      </c>
      <c r="G241" s="94">
        <v>3.24</v>
      </c>
      <c r="H241" s="94">
        <v>0.36</v>
      </c>
      <c r="I241" s="94">
        <v>38.93</v>
      </c>
      <c r="J241" s="94" t="s">
        <v>3</v>
      </c>
      <c r="K241" s="94" t="s">
        <v>3</v>
      </c>
      <c r="L241" s="94" t="s">
        <v>3</v>
      </c>
      <c r="M241" s="94" t="s">
        <v>3</v>
      </c>
      <c r="N241" s="94" t="s">
        <v>3</v>
      </c>
      <c r="O241" s="94" t="s">
        <v>3</v>
      </c>
      <c r="P241" s="94" t="s">
        <v>3</v>
      </c>
      <c r="Q241" s="94" t="s">
        <v>3</v>
      </c>
      <c r="R241" s="94" t="s">
        <v>3</v>
      </c>
      <c r="S241" s="94">
        <v>100.54</v>
      </c>
      <c r="T241" s="96">
        <v>5.7700000000000001E-2</v>
      </c>
      <c r="U241" s="23" t="s">
        <v>3</v>
      </c>
      <c r="V241" s="33" t="s">
        <v>3</v>
      </c>
      <c r="W241" s="33" t="s">
        <v>3</v>
      </c>
      <c r="X241" s="54" t="s">
        <v>3</v>
      </c>
    </row>
    <row r="242" spans="1:24" ht="14.5" customHeight="1" x14ac:dyDescent="0.35">
      <c r="A242" s="46"/>
      <c r="B242" t="s">
        <v>1625</v>
      </c>
      <c r="C242" s="142" t="s">
        <v>500</v>
      </c>
      <c r="D242">
        <v>56.53</v>
      </c>
      <c r="E242" t="s">
        <v>3</v>
      </c>
      <c r="F242">
        <v>1.1100000000000001</v>
      </c>
      <c r="G242">
        <v>3.4</v>
      </c>
      <c r="H242">
        <v>0.17</v>
      </c>
      <c r="I242">
        <v>38.97</v>
      </c>
      <c r="J242" t="s">
        <v>3</v>
      </c>
      <c r="K242" t="s">
        <v>3</v>
      </c>
      <c r="L242" t="s">
        <v>3</v>
      </c>
      <c r="M242" t="s">
        <v>3</v>
      </c>
      <c r="N242" t="s">
        <v>3</v>
      </c>
      <c r="O242" t="s">
        <v>3</v>
      </c>
      <c r="P242" t="s">
        <v>3</v>
      </c>
      <c r="Q242" t="s">
        <v>3</v>
      </c>
      <c r="R242" t="s">
        <v>3</v>
      </c>
      <c r="S242">
        <v>100.18</v>
      </c>
      <c r="T242" s="77">
        <v>6.0100000000000001E-2</v>
      </c>
      <c r="U242" s="1" t="s">
        <v>3</v>
      </c>
      <c r="V242" s="29" t="s">
        <v>3</v>
      </c>
      <c r="W242" s="29" t="s">
        <v>3</v>
      </c>
      <c r="X242" s="55" t="s">
        <v>3</v>
      </c>
    </row>
    <row r="243" spans="1:24" ht="14.5" customHeight="1" x14ac:dyDescent="0.35">
      <c r="A243" s="46"/>
      <c r="B243" t="s">
        <v>1626</v>
      </c>
      <c r="C243" s="142" t="s">
        <v>500</v>
      </c>
      <c r="D243">
        <v>56.35</v>
      </c>
      <c r="E243" t="s">
        <v>3</v>
      </c>
      <c r="F243">
        <v>1.01</v>
      </c>
      <c r="G243">
        <v>3.57</v>
      </c>
      <c r="H243">
        <v>0.15</v>
      </c>
      <c r="I243">
        <v>39.01</v>
      </c>
      <c r="J243" t="s">
        <v>3</v>
      </c>
      <c r="K243" t="s">
        <v>3</v>
      </c>
      <c r="L243" t="s">
        <v>3</v>
      </c>
      <c r="M243" t="s">
        <v>3</v>
      </c>
      <c r="N243" t="s">
        <v>3</v>
      </c>
      <c r="O243" t="s">
        <v>3</v>
      </c>
      <c r="P243" t="s">
        <v>3</v>
      </c>
      <c r="Q243" t="s">
        <v>3</v>
      </c>
      <c r="R243" t="s">
        <v>3</v>
      </c>
      <c r="S243">
        <v>100.09</v>
      </c>
      <c r="T243" s="77">
        <v>6.3399999999999998E-2</v>
      </c>
      <c r="U243" s="1" t="s">
        <v>3</v>
      </c>
      <c r="V243" s="29" t="s">
        <v>3</v>
      </c>
      <c r="W243" s="29" t="s">
        <v>3</v>
      </c>
      <c r="X243" s="55" t="s">
        <v>3</v>
      </c>
    </row>
    <row r="244" spans="1:24" ht="14.5" customHeight="1" x14ac:dyDescent="0.35">
      <c r="A244" s="46"/>
      <c r="B244" t="s">
        <v>1627</v>
      </c>
      <c r="C244" s="142" t="s">
        <v>500</v>
      </c>
      <c r="D244">
        <v>59.15</v>
      </c>
      <c r="E244" t="s">
        <v>3</v>
      </c>
      <c r="F244">
        <v>1.43</v>
      </c>
      <c r="G244">
        <v>0.99</v>
      </c>
      <c r="H244">
        <v>0.33</v>
      </c>
      <c r="I244">
        <v>38.82</v>
      </c>
      <c r="J244" t="s">
        <v>3</v>
      </c>
      <c r="K244" t="s">
        <v>3</v>
      </c>
      <c r="L244" t="s">
        <v>3</v>
      </c>
      <c r="M244" t="s">
        <v>3</v>
      </c>
      <c r="N244" t="s">
        <v>3</v>
      </c>
      <c r="O244" t="s">
        <v>3</v>
      </c>
      <c r="P244" t="s">
        <v>3</v>
      </c>
      <c r="Q244" t="s">
        <v>3</v>
      </c>
      <c r="R244" t="s">
        <v>3</v>
      </c>
      <c r="S244">
        <v>100.72</v>
      </c>
      <c r="T244" s="77">
        <v>1.67E-2</v>
      </c>
      <c r="U244" s="1" t="s">
        <v>3</v>
      </c>
      <c r="V244" s="29" t="s">
        <v>3</v>
      </c>
      <c r="W244" s="29" t="s">
        <v>3</v>
      </c>
      <c r="X244" s="55" t="s">
        <v>3</v>
      </c>
    </row>
    <row r="245" spans="1:24" ht="14.5" customHeight="1" x14ac:dyDescent="0.35">
      <c r="A245" s="46"/>
      <c r="B245" t="s">
        <v>1628</v>
      </c>
      <c r="C245" s="142" t="s">
        <v>500</v>
      </c>
      <c r="D245">
        <v>59.12</v>
      </c>
      <c r="E245" t="s">
        <v>3</v>
      </c>
      <c r="F245">
        <v>1.1000000000000001</v>
      </c>
      <c r="G245">
        <v>0.88</v>
      </c>
      <c r="H245">
        <v>0.28999999999999998</v>
      </c>
      <c r="I245">
        <v>38.81</v>
      </c>
      <c r="J245" t="s">
        <v>3</v>
      </c>
      <c r="K245" t="s">
        <v>3</v>
      </c>
      <c r="L245" t="s">
        <v>3</v>
      </c>
      <c r="M245" t="s">
        <v>3</v>
      </c>
      <c r="N245" t="s">
        <v>3</v>
      </c>
      <c r="O245" t="s">
        <v>3</v>
      </c>
      <c r="P245" t="s">
        <v>3</v>
      </c>
      <c r="Q245" t="s">
        <v>3</v>
      </c>
      <c r="R245" t="s">
        <v>3</v>
      </c>
      <c r="S245">
        <v>100.2</v>
      </c>
      <c r="T245" s="77">
        <v>1.49E-2</v>
      </c>
      <c r="U245" s="1" t="s">
        <v>3</v>
      </c>
      <c r="V245" s="29" t="s">
        <v>3</v>
      </c>
      <c r="W245" s="29" t="s">
        <v>3</v>
      </c>
      <c r="X245" s="55" t="s">
        <v>3</v>
      </c>
    </row>
    <row r="246" spans="1:24" ht="14.5" customHeight="1" x14ac:dyDescent="0.35">
      <c r="A246" s="46"/>
      <c r="B246" t="s">
        <v>1629</v>
      </c>
      <c r="C246" s="142" t="s">
        <v>500</v>
      </c>
      <c r="D246">
        <v>59.36</v>
      </c>
      <c r="E246" t="s">
        <v>3</v>
      </c>
      <c r="F246">
        <v>1.22</v>
      </c>
      <c r="G246">
        <v>2.9</v>
      </c>
      <c r="H246">
        <v>0.16</v>
      </c>
      <c r="I246">
        <v>35.06</v>
      </c>
      <c r="J246" t="s">
        <v>3</v>
      </c>
      <c r="K246" t="s">
        <v>3</v>
      </c>
      <c r="L246" t="s">
        <v>3</v>
      </c>
      <c r="M246" t="s">
        <v>3</v>
      </c>
      <c r="N246" t="s">
        <v>3</v>
      </c>
      <c r="O246" t="s">
        <v>3</v>
      </c>
      <c r="P246" t="s">
        <v>3</v>
      </c>
      <c r="Q246" t="s">
        <v>3</v>
      </c>
      <c r="R246" t="s">
        <v>3</v>
      </c>
      <c r="S246">
        <v>98.7</v>
      </c>
      <c r="T246" s="77">
        <v>4.8899999999999999E-2</v>
      </c>
      <c r="U246" s="1" t="s">
        <v>3</v>
      </c>
      <c r="V246" s="29" t="s">
        <v>3</v>
      </c>
      <c r="W246" s="29" t="s">
        <v>3</v>
      </c>
      <c r="X246" s="55" t="s">
        <v>3</v>
      </c>
    </row>
    <row r="247" spans="1:24" ht="14.5" customHeight="1" x14ac:dyDescent="0.35">
      <c r="A247" s="46"/>
      <c r="B247" t="s">
        <v>1630</v>
      </c>
      <c r="C247" s="142" t="s">
        <v>500</v>
      </c>
      <c r="D247">
        <v>58.99</v>
      </c>
      <c r="E247" t="s">
        <v>3</v>
      </c>
      <c r="F247">
        <v>1.5</v>
      </c>
      <c r="G247">
        <v>3.09</v>
      </c>
      <c r="H247">
        <v>0.38</v>
      </c>
      <c r="I247">
        <v>36.979999999999997</v>
      </c>
      <c r="J247" t="s">
        <v>3</v>
      </c>
      <c r="K247" t="s">
        <v>3</v>
      </c>
      <c r="L247" t="s">
        <v>3</v>
      </c>
      <c r="M247" t="s">
        <v>3</v>
      </c>
      <c r="N247" t="s">
        <v>3</v>
      </c>
      <c r="O247" t="s">
        <v>3</v>
      </c>
      <c r="P247" t="s">
        <v>3</v>
      </c>
      <c r="Q247" t="s">
        <v>3</v>
      </c>
      <c r="R247" t="s">
        <v>3</v>
      </c>
      <c r="S247">
        <v>100.94</v>
      </c>
      <c r="T247" s="77">
        <v>5.2400000000000002E-2</v>
      </c>
      <c r="U247" s="1" t="s">
        <v>3</v>
      </c>
      <c r="V247" s="29" t="s">
        <v>3</v>
      </c>
      <c r="W247" s="29" t="s">
        <v>3</v>
      </c>
      <c r="X247" s="55" t="s">
        <v>3</v>
      </c>
    </row>
    <row r="248" spans="1:24" ht="14.5" customHeight="1" x14ac:dyDescent="0.35">
      <c r="A248" s="46"/>
      <c r="B248" t="s">
        <v>1631</v>
      </c>
      <c r="C248" s="142" t="s">
        <v>500</v>
      </c>
      <c r="D248">
        <v>56.62</v>
      </c>
      <c r="E248" t="s">
        <v>3</v>
      </c>
      <c r="F248">
        <v>1.39</v>
      </c>
      <c r="G248">
        <v>2.92</v>
      </c>
      <c r="H248">
        <v>0.37</v>
      </c>
      <c r="I248">
        <v>39.44</v>
      </c>
      <c r="J248" t="s">
        <v>3</v>
      </c>
      <c r="K248" t="s">
        <v>3</v>
      </c>
      <c r="L248" t="s">
        <v>3</v>
      </c>
      <c r="M248" t="s">
        <v>3</v>
      </c>
      <c r="N248" t="s">
        <v>3</v>
      </c>
      <c r="O248" t="s">
        <v>3</v>
      </c>
      <c r="P248" t="s">
        <v>3</v>
      </c>
      <c r="Q248" t="s">
        <v>3</v>
      </c>
      <c r="R248" t="s">
        <v>3</v>
      </c>
      <c r="S248">
        <v>100.74</v>
      </c>
      <c r="T248" s="77">
        <v>5.16E-2</v>
      </c>
      <c r="U248" s="1" t="s">
        <v>3</v>
      </c>
      <c r="V248" s="29" t="s">
        <v>3</v>
      </c>
      <c r="W248" s="29" t="s">
        <v>3</v>
      </c>
      <c r="X248" s="55" t="s">
        <v>3</v>
      </c>
    </row>
    <row r="249" spans="1:24" ht="14.5" customHeight="1" x14ac:dyDescent="0.35">
      <c r="A249" s="46"/>
      <c r="B249" t="s">
        <v>1632</v>
      </c>
      <c r="C249" s="142" t="s">
        <v>500</v>
      </c>
      <c r="D249">
        <v>58.68</v>
      </c>
      <c r="E249" t="s">
        <v>3</v>
      </c>
      <c r="F249">
        <v>0.46</v>
      </c>
      <c r="G249">
        <v>0.72</v>
      </c>
      <c r="H249">
        <v>0.08</v>
      </c>
      <c r="I249">
        <v>38.409999999999997</v>
      </c>
      <c r="J249" t="s">
        <v>3</v>
      </c>
      <c r="K249" t="s">
        <v>3</v>
      </c>
      <c r="L249" t="s">
        <v>3</v>
      </c>
      <c r="M249" t="s">
        <v>3</v>
      </c>
      <c r="N249" t="s">
        <v>3</v>
      </c>
      <c r="O249" t="s">
        <v>3</v>
      </c>
      <c r="P249" t="s">
        <v>3</v>
      </c>
      <c r="Q249" t="s">
        <v>3</v>
      </c>
      <c r="R249" t="s">
        <v>3</v>
      </c>
      <c r="S249">
        <v>98.35</v>
      </c>
      <c r="T249" s="77">
        <v>1.23E-2</v>
      </c>
      <c r="U249" s="1" t="s">
        <v>3</v>
      </c>
      <c r="V249" s="29" t="s">
        <v>3</v>
      </c>
      <c r="W249" s="29" t="s">
        <v>3</v>
      </c>
      <c r="X249" s="55" t="s">
        <v>3</v>
      </c>
    </row>
    <row r="250" spans="1:24" ht="14.5" customHeight="1" x14ac:dyDescent="0.35">
      <c r="A250" s="46"/>
      <c r="B250" t="s">
        <v>1633</v>
      </c>
      <c r="C250" s="142" t="s">
        <v>500</v>
      </c>
      <c r="D250">
        <v>57.91</v>
      </c>
      <c r="E250" t="s">
        <v>3</v>
      </c>
      <c r="F250">
        <v>1.28</v>
      </c>
      <c r="G250">
        <v>1.37</v>
      </c>
      <c r="H250">
        <v>0.09</v>
      </c>
      <c r="I250">
        <v>39.380000000000003</v>
      </c>
      <c r="J250" t="s">
        <v>3</v>
      </c>
      <c r="K250" t="s">
        <v>3</v>
      </c>
      <c r="L250" t="s">
        <v>3</v>
      </c>
      <c r="M250" t="s">
        <v>3</v>
      </c>
      <c r="N250" t="s">
        <v>3</v>
      </c>
      <c r="O250" t="s">
        <v>3</v>
      </c>
      <c r="P250" t="s">
        <v>3</v>
      </c>
      <c r="Q250" t="s">
        <v>3</v>
      </c>
      <c r="R250" t="s">
        <v>3</v>
      </c>
      <c r="S250">
        <v>100.03</v>
      </c>
      <c r="T250" s="77">
        <v>2.3699999999999999E-2</v>
      </c>
      <c r="U250" s="1" t="s">
        <v>3</v>
      </c>
      <c r="V250" s="29" t="s">
        <v>3</v>
      </c>
      <c r="W250" s="29" t="s">
        <v>3</v>
      </c>
      <c r="X250" s="55" t="s">
        <v>3</v>
      </c>
    </row>
    <row r="251" spans="1:24" ht="14.5" customHeight="1" x14ac:dyDescent="0.35">
      <c r="A251" s="46"/>
      <c r="B251" t="s">
        <v>1634</v>
      </c>
      <c r="C251" s="142" t="s">
        <v>500</v>
      </c>
      <c r="D251">
        <v>58.41</v>
      </c>
      <c r="E251" t="s">
        <v>3</v>
      </c>
      <c r="F251">
        <v>1.24</v>
      </c>
      <c r="G251">
        <v>1.22</v>
      </c>
      <c r="H251">
        <v>0.32</v>
      </c>
      <c r="I251">
        <v>39.47</v>
      </c>
      <c r="J251" t="s">
        <v>3</v>
      </c>
      <c r="K251" t="s">
        <v>3</v>
      </c>
      <c r="L251" t="s">
        <v>3</v>
      </c>
      <c r="M251" t="s">
        <v>3</v>
      </c>
      <c r="N251" t="s">
        <v>3</v>
      </c>
      <c r="O251" t="s">
        <v>3</v>
      </c>
      <c r="P251" t="s">
        <v>3</v>
      </c>
      <c r="Q251" t="s">
        <v>3</v>
      </c>
      <c r="R251" t="s">
        <v>3</v>
      </c>
      <c r="S251">
        <v>100.66</v>
      </c>
      <c r="T251" s="77">
        <v>2.0899999999999998E-2</v>
      </c>
      <c r="U251" s="1" t="s">
        <v>3</v>
      </c>
      <c r="V251" s="29" t="s">
        <v>3</v>
      </c>
      <c r="W251" s="29" t="s">
        <v>3</v>
      </c>
      <c r="X251" s="55" t="s">
        <v>3</v>
      </c>
    </row>
    <row r="252" spans="1:24" ht="14.5" customHeight="1" x14ac:dyDescent="0.35">
      <c r="A252" s="46"/>
      <c r="B252" t="s">
        <v>1635</v>
      </c>
      <c r="C252" s="142" t="s">
        <v>500</v>
      </c>
      <c r="D252">
        <v>59.92</v>
      </c>
      <c r="E252" t="s">
        <v>3</v>
      </c>
      <c r="F252">
        <v>0.56999999999999995</v>
      </c>
      <c r="G252">
        <v>0.71</v>
      </c>
      <c r="H252">
        <v>0.23</v>
      </c>
      <c r="I252">
        <v>39.17</v>
      </c>
      <c r="J252" t="s">
        <v>3</v>
      </c>
      <c r="K252" t="s">
        <v>3</v>
      </c>
      <c r="L252" t="s">
        <v>3</v>
      </c>
      <c r="M252" t="s">
        <v>3</v>
      </c>
      <c r="N252" t="s">
        <v>3</v>
      </c>
      <c r="O252" t="s">
        <v>3</v>
      </c>
      <c r="P252" t="s">
        <v>3</v>
      </c>
      <c r="Q252" t="s">
        <v>3</v>
      </c>
      <c r="R252" t="s">
        <v>3</v>
      </c>
      <c r="S252">
        <v>100.6</v>
      </c>
      <c r="T252" s="77">
        <v>1.18E-2</v>
      </c>
      <c r="U252" s="1" t="s">
        <v>3</v>
      </c>
      <c r="V252" s="29" t="s">
        <v>3</v>
      </c>
      <c r="W252" s="29" t="s">
        <v>3</v>
      </c>
      <c r="X252" s="55" t="s">
        <v>3</v>
      </c>
    </row>
    <row r="253" spans="1:24" ht="14.5" customHeight="1" x14ac:dyDescent="0.35">
      <c r="A253" s="46"/>
      <c r="B253" t="s">
        <v>1636</v>
      </c>
      <c r="C253" s="142" t="s">
        <v>500</v>
      </c>
      <c r="D253">
        <v>58.96</v>
      </c>
      <c r="E253" t="s">
        <v>3</v>
      </c>
      <c r="F253">
        <v>0.65</v>
      </c>
      <c r="G253">
        <v>0.66</v>
      </c>
      <c r="H253">
        <v>0.23</v>
      </c>
      <c r="I253">
        <v>39.119999999999997</v>
      </c>
      <c r="J253" t="s">
        <v>3</v>
      </c>
      <c r="K253" t="s">
        <v>3</v>
      </c>
      <c r="L253" t="s">
        <v>3</v>
      </c>
      <c r="M253" t="s">
        <v>3</v>
      </c>
      <c r="N253" t="s">
        <v>3</v>
      </c>
      <c r="O253" t="s">
        <v>3</v>
      </c>
      <c r="P253" t="s">
        <v>3</v>
      </c>
      <c r="Q253" t="s">
        <v>3</v>
      </c>
      <c r="R253" t="s">
        <v>3</v>
      </c>
      <c r="S253">
        <v>99.62</v>
      </c>
      <c r="T253" s="77">
        <v>1.12E-2</v>
      </c>
      <c r="U253" s="1" t="s">
        <v>3</v>
      </c>
      <c r="V253" s="29" t="s">
        <v>3</v>
      </c>
      <c r="W253" s="29" t="s">
        <v>3</v>
      </c>
      <c r="X253" s="55" t="s">
        <v>3</v>
      </c>
    </row>
    <row r="254" spans="1:24" ht="14.5" customHeight="1" x14ac:dyDescent="0.35">
      <c r="A254" s="46"/>
      <c r="B254" t="s">
        <v>1637</v>
      </c>
      <c r="C254" s="142" t="s">
        <v>500</v>
      </c>
      <c r="D254">
        <v>59.51</v>
      </c>
      <c r="E254" t="s">
        <v>3</v>
      </c>
      <c r="F254">
        <v>0.66</v>
      </c>
      <c r="G254">
        <v>0.65</v>
      </c>
      <c r="H254">
        <v>0.22</v>
      </c>
      <c r="I254">
        <v>38.979999999999997</v>
      </c>
      <c r="J254" t="s">
        <v>3</v>
      </c>
      <c r="K254" t="s">
        <v>3</v>
      </c>
      <c r="L254" t="s">
        <v>3</v>
      </c>
      <c r="M254" t="s">
        <v>3</v>
      </c>
      <c r="N254" t="s">
        <v>3</v>
      </c>
      <c r="O254" t="s">
        <v>3</v>
      </c>
      <c r="P254" t="s">
        <v>3</v>
      </c>
      <c r="Q254" t="s">
        <v>3</v>
      </c>
      <c r="R254" t="s">
        <v>3</v>
      </c>
      <c r="S254">
        <v>100.02</v>
      </c>
      <c r="T254" s="77">
        <v>1.09E-2</v>
      </c>
      <c r="U254" s="1" t="s">
        <v>3</v>
      </c>
      <c r="V254" s="29" t="s">
        <v>3</v>
      </c>
      <c r="W254" s="29" t="s">
        <v>3</v>
      </c>
      <c r="X254" s="55" t="s">
        <v>3</v>
      </c>
    </row>
    <row r="255" spans="1:24" ht="14.5" customHeight="1" x14ac:dyDescent="0.35">
      <c r="A255" s="46"/>
      <c r="B255" t="s">
        <v>1638</v>
      </c>
      <c r="C255" s="142" t="s">
        <v>500</v>
      </c>
      <c r="D255">
        <v>58.19</v>
      </c>
      <c r="E255" t="s">
        <v>3</v>
      </c>
      <c r="F255">
        <v>1.02</v>
      </c>
      <c r="G255">
        <v>1.61</v>
      </c>
      <c r="H255">
        <v>0.33</v>
      </c>
      <c r="I255">
        <v>39.44</v>
      </c>
      <c r="J255" t="s">
        <v>3</v>
      </c>
      <c r="K255" t="s">
        <v>3</v>
      </c>
      <c r="L255" t="s">
        <v>3</v>
      </c>
      <c r="M255" t="s">
        <v>3</v>
      </c>
      <c r="N255" t="s">
        <v>3</v>
      </c>
      <c r="O255" t="s">
        <v>3</v>
      </c>
      <c r="P255" t="s">
        <v>3</v>
      </c>
      <c r="Q255" t="s">
        <v>3</v>
      </c>
      <c r="R255" t="s">
        <v>3</v>
      </c>
      <c r="S255">
        <v>100.59</v>
      </c>
      <c r="T255" s="77">
        <v>2.7699999999999999E-2</v>
      </c>
      <c r="U255" s="1" t="s">
        <v>3</v>
      </c>
      <c r="V255" s="29" t="s">
        <v>3</v>
      </c>
      <c r="W255" s="29" t="s">
        <v>3</v>
      </c>
      <c r="X255" s="55" t="s">
        <v>3</v>
      </c>
    </row>
    <row r="256" spans="1:24" ht="14.5" customHeight="1" x14ac:dyDescent="0.35">
      <c r="A256" s="46"/>
      <c r="B256" t="s">
        <v>1639</v>
      </c>
      <c r="C256" s="142" t="s">
        <v>500</v>
      </c>
      <c r="D256" t="s">
        <v>3</v>
      </c>
      <c r="E256" t="s">
        <v>3</v>
      </c>
      <c r="F256" t="s">
        <v>3</v>
      </c>
      <c r="G256" t="s">
        <v>3</v>
      </c>
      <c r="H256" t="s">
        <v>3</v>
      </c>
      <c r="I256" t="s">
        <v>3</v>
      </c>
      <c r="J256" t="s">
        <v>3</v>
      </c>
      <c r="K256" t="s">
        <v>3</v>
      </c>
      <c r="L256" t="s">
        <v>3</v>
      </c>
      <c r="M256" t="s">
        <v>3</v>
      </c>
      <c r="N256" t="s">
        <v>3</v>
      </c>
      <c r="O256" t="s">
        <v>3</v>
      </c>
      <c r="P256" t="s">
        <v>3</v>
      </c>
      <c r="Q256" t="s">
        <v>3</v>
      </c>
      <c r="R256" t="s">
        <v>3</v>
      </c>
      <c r="S256" t="s">
        <v>3</v>
      </c>
      <c r="T256" s="77" t="s">
        <v>3</v>
      </c>
      <c r="U256" s="1" t="s">
        <v>3</v>
      </c>
      <c r="V256" s="29" t="s">
        <v>3</v>
      </c>
      <c r="W256" s="29" t="s">
        <v>3</v>
      </c>
      <c r="X256" s="55" t="s">
        <v>3</v>
      </c>
    </row>
    <row r="257" spans="1:24" ht="14.5" customHeight="1" x14ac:dyDescent="0.35">
      <c r="A257" s="46"/>
      <c r="B257" t="s">
        <v>1640</v>
      </c>
      <c r="C257" s="142" t="s">
        <v>500</v>
      </c>
      <c r="D257">
        <v>58.48</v>
      </c>
      <c r="E257" t="s">
        <v>3</v>
      </c>
      <c r="F257">
        <v>1.47</v>
      </c>
      <c r="G257">
        <v>1.1499999999999999</v>
      </c>
      <c r="H257">
        <v>0.28000000000000003</v>
      </c>
      <c r="I257">
        <v>38.96</v>
      </c>
      <c r="J257" t="s">
        <v>3</v>
      </c>
      <c r="K257" t="s">
        <v>3</v>
      </c>
      <c r="L257" t="s">
        <v>3</v>
      </c>
      <c r="M257" t="s">
        <v>3</v>
      </c>
      <c r="N257" t="s">
        <v>3</v>
      </c>
      <c r="O257" t="s">
        <v>3</v>
      </c>
      <c r="P257" t="s">
        <v>3</v>
      </c>
      <c r="Q257" t="s">
        <v>3</v>
      </c>
      <c r="R257" t="s">
        <v>3</v>
      </c>
      <c r="S257">
        <v>100.34</v>
      </c>
      <c r="T257" s="77">
        <v>1.9699999999999999E-2</v>
      </c>
      <c r="U257" s="1" t="s">
        <v>3</v>
      </c>
      <c r="V257" s="29" t="s">
        <v>3</v>
      </c>
      <c r="W257" s="29" t="s">
        <v>3</v>
      </c>
      <c r="X257" s="55" t="s">
        <v>3</v>
      </c>
    </row>
    <row r="258" spans="1:24" ht="14.5" customHeight="1" x14ac:dyDescent="0.35">
      <c r="A258" s="46"/>
      <c r="B258" t="s">
        <v>1641</v>
      </c>
      <c r="C258" s="142" t="s">
        <v>500</v>
      </c>
      <c r="D258">
        <v>59.04</v>
      </c>
      <c r="E258" t="s">
        <v>3</v>
      </c>
      <c r="F258">
        <v>0.8</v>
      </c>
      <c r="G258">
        <v>1.34</v>
      </c>
      <c r="H258">
        <v>0.31</v>
      </c>
      <c r="I258">
        <v>39.01</v>
      </c>
      <c r="J258" t="s">
        <v>3</v>
      </c>
      <c r="K258" t="s">
        <v>3</v>
      </c>
      <c r="L258" t="s">
        <v>3</v>
      </c>
      <c r="M258" t="s">
        <v>3</v>
      </c>
      <c r="N258" t="s">
        <v>3</v>
      </c>
      <c r="O258" t="s">
        <v>3</v>
      </c>
      <c r="P258" t="s">
        <v>3</v>
      </c>
      <c r="Q258" t="s">
        <v>3</v>
      </c>
      <c r="R258" t="s">
        <v>3</v>
      </c>
      <c r="S258">
        <v>100.5</v>
      </c>
      <c r="T258" s="77">
        <v>2.2700000000000001E-2</v>
      </c>
      <c r="U258" s="1" t="s">
        <v>3</v>
      </c>
      <c r="V258" s="29" t="s">
        <v>3</v>
      </c>
      <c r="W258" s="29" t="s">
        <v>3</v>
      </c>
      <c r="X258" s="55" t="s">
        <v>3</v>
      </c>
    </row>
    <row r="259" spans="1:24" ht="14.5" customHeight="1" x14ac:dyDescent="0.35">
      <c r="A259" s="46"/>
      <c r="B259" t="s">
        <v>1642</v>
      </c>
      <c r="C259" s="142" t="s">
        <v>500</v>
      </c>
      <c r="D259">
        <v>55.31</v>
      </c>
      <c r="E259" t="s">
        <v>3</v>
      </c>
      <c r="F259">
        <v>3.75</v>
      </c>
      <c r="G259">
        <v>1.85</v>
      </c>
      <c r="H259">
        <v>0.16</v>
      </c>
      <c r="I259">
        <v>39.200000000000003</v>
      </c>
      <c r="J259" t="s">
        <v>3</v>
      </c>
      <c r="K259" t="s">
        <v>3</v>
      </c>
      <c r="L259" t="s">
        <v>3</v>
      </c>
      <c r="M259" t="s">
        <v>3</v>
      </c>
      <c r="N259" t="s">
        <v>3</v>
      </c>
      <c r="O259" t="s">
        <v>3</v>
      </c>
      <c r="P259" t="s">
        <v>3</v>
      </c>
      <c r="Q259" t="s">
        <v>3</v>
      </c>
      <c r="R259" t="s">
        <v>3</v>
      </c>
      <c r="S259">
        <v>100.27</v>
      </c>
      <c r="T259" s="77">
        <v>3.3399999999999999E-2</v>
      </c>
      <c r="U259" s="1" t="s">
        <v>3</v>
      </c>
      <c r="V259" s="29" t="s">
        <v>3</v>
      </c>
      <c r="W259" s="29" t="s">
        <v>3</v>
      </c>
      <c r="X259" s="55" t="s">
        <v>3</v>
      </c>
    </row>
    <row r="260" spans="1:24" ht="14.5" customHeight="1" x14ac:dyDescent="0.35">
      <c r="A260" s="46"/>
      <c r="B260" t="s">
        <v>1643</v>
      </c>
      <c r="C260" s="142" t="s">
        <v>500</v>
      </c>
      <c r="D260">
        <v>57.89</v>
      </c>
      <c r="E260" t="s">
        <v>3</v>
      </c>
      <c r="F260">
        <v>1.06</v>
      </c>
      <c r="G260">
        <v>1.51</v>
      </c>
      <c r="H260">
        <v>0.34</v>
      </c>
      <c r="I260">
        <v>39.99</v>
      </c>
      <c r="J260" t="s">
        <v>3</v>
      </c>
      <c r="K260" t="s">
        <v>3</v>
      </c>
      <c r="L260" t="s">
        <v>3</v>
      </c>
      <c r="M260" t="s">
        <v>3</v>
      </c>
      <c r="N260" t="s">
        <v>3</v>
      </c>
      <c r="O260" t="s">
        <v>3</v>
      </c>
      <c r="P260" t="s">
        <v>3</v>
      </c>
      <c r="Q260" t="s">
        <v>3</v>
      </c>
      <c r="R260" t="s">
        <v>3</v>
      </c>
      <c r="S260">
        <v>100.79</v>
      </c>
      <c r="T260" s="77">
        <v>2.6100000000000002E-2</v>
      </c>
      <c r="U260" s="1" t="s">
        <v>3</v>
      </c>
      <c r="V260" s="29" t="s">
        <v>3</v>
      </c>
      <c r="W260" s="29" t="s">
        <v>3</v>
      </c>
      <c r="X260" s="55" t="s">
        <v>3</v>
      </c>
    </row>
    <row r="261" spans="1:24" ht="14.5" customHeight="1" x14ac:dyDescent="0.35">
      <c r="A261" s="46"/>
      <c r="B261" t="s">
        <v>1644</v>
      </c>
      <c r="C261" s="142" t="s">
        <v>500</v>
      </c>
      <c r="D261">
        <v>54.4</v>
      </c>
      <c r="E261" t="s">
        <v>3</v>
      </c>
      <c r="F261">
        <v>0.99</v>
      </c>
      <c r="G261">
        <v>5.14</v>
      </c>
      <c r="H261">
        <v>0.37</v>
      </c>
      <c r="I261">
        <v>38.979999999999997</v>
      </c>
      <c r="J261" t="s">
        <v>3</v>
      </c>
      <c r="K261" t="s">
        <v>3</v>
      </c>
      <c r="L261" t="s">
        <v>3</v>
      </c>
      <c r="M261" t="s">
        <v>3</v>
      </c>
      <c r="N261" t="s">
        <v>3</v>
      </c>
      <c r="O261" t="s">
        <v>3</v>
      </c>
      <c r="P261" t="s">
        <v>3</v>
      </c>
      <c r="Q261" t="s">
        <v>3</v>
      </c>
      <c r="R261" t="s">
        <v>3</v>
      </c>
      <c r="S261">
        <v>99.88</v>
      </c>
      <c r="T261" s="77">
        <v>9.4500000000000001E-2</v>
      </c>
      <c r="U261" s="1" t="s">
        <v>3</v>
      </c>
      <c r="V261" s="29" t="s">
        <v>3</v>
      </c>
      <c r="W261" s="29" t="s">
        <v>3</v>
      </c>
      <c r="X261" s="55" t="s">
        <v>3</v>
      </c>
    </row>
    <row r="262" spans="1:24" ht="14.5" customHeight="1" x14ac:dyDescent="0.35">
      <c r="A262" s="46"/>
      <c r="B262" t="s">
        <v>1645</v>
      </c>
      <c r="C262" s="142" t="s">
        <v>500</v>
      </c>
      <c r="D262">
        <v>54.81</v>
      </c>
      <c r="E262" t="s">
        <v>3</v>
      </c>
      <c r="F262">
        <v>1.61</v>
      </c>
      <c r="G262">
        <v>5.22</v>
      </c>
      <c r="H262">
        <v>0.37</v>
      </c>
      <c r="I262">
        <v>39.28</v>
      </c>
      <c r="J262" t="s">
        <v>3</v>
      </c>
      <c r="K262" t="s">
        <v>3</v>
      </c>
      <c r="L262" t="s">
        <v>3</v>
      </c>
      <c r="M262" t="s">
        <v>3</v>
      </c>
      <c r="N262" t="s">
        <v>3</v>
      </c>
      <c r="O262" t="s">
        <v>3</v>
      </c>
      <c r="P262" t="s">
        <v>3</v>
      </c>
      <c r="Q262" t="s">
        <v>3</v>
      </c>
      <c r="R262" t="s">
        <v>3</v>
      </c>
      <c r="S262">
        <v>101.29</v>
      </c>
      <c r="T262" s="77">
        <v>9.5200000000000007E-2</v>
      </c>
      <c r="U262" s="1" t="s">
        <v>3</v>
      </c>
      <c r="V262" s="29" t="s">
        <v>3</v>
      </c>
      <c r="W262" s="29" t="s">
        <v>3</v>
      </c>
      <c r="X262" s="55" t="s">
        <v>3</v>
      </c>
    </row>
    <row r="263" spans="1:24" ht="14.5" customHeight="1" x14ac:dyDescent="0.35">
      <c r="A263" s="46"/>
      <c r="B263" t="s">
        <v>1646</v>
      </c>
      <c r="C263" s="142" t="s">
        <v>500</v>
      </c>
      <c r="D263">
        <v>59.8</v>
      </c>
      <c r="E263" t="s">
        <v>3</v>
      </c>
      <c r="F263">
        <v>1.1499999999999999</v>
      </c>
      <c r="G263">
        <v>0.97</v>
      </c>
      <c r="H263">
        <v>0.28000000000000003</v>
      </c>
      <c r="I263">
        <v>37.99</v>
      </c>
      <c r="J263" t="s">
        <v>3</v>
      </c>
      <c r="K263" t="s">
        <v>3</v>
      </c>
      <c r="L263" t="s">
        <v>3</v>
      </c>
      <c r="M263" t="s">
        <v>3</v>
      </c>
      <c r="N263" t="s">
        <v>3</v>
      </c>
      <c r="O263" t="s">
        <v>3</v>
      </c>
      <c r="P263" t="s">
        <v>3</v>
      </c>
      <c r="Q263" t="s">
        <v>3</v>
      </c>
      <c r="R263" t="s">
        <v>3</v>
      </c>
      <c r="S263">
        <v>100.19</v>
      </c>
      <c r="T263" s="77">
        <v>1.6199999999999999E-2</v>
      </c>
      <c r="U263" s="1" t="s">
        <v>3</v>
      </c>
      <c r="V263" s="29" t="s">
        <v>3</v>
      </c>
      <c r="W263" s="29" t="s">
        <v>3</v>
      </c>
      <c r="X263" s="55" t="s">
        <v>3</v>
      </c>
    </row>
    <row r="264" spans="1:24" ht="14.5" customHeight="1" x14ac:dyDescent="0.35">
      <c r="A264" s="46"/>
      <c r="B264" t="s">
        <v>1647</v>
      </c>
      <c r="C264" s="142" t="s">
        <v>500</v>
      </c>
      <c r="D264">
        <v>58.93</v>
      </c>
      <c r="E264" t="s">
        <v>3</v>
      </c>
      <c r="F264">
        <v>1.1200000000000001</v>
      </c>
      <c r="G264">
        <v>0.95</v>
      </c>
      <c r="H264">
        <v>0.28000000000000003</v>
      </c>
      <c r="I264">
        <v>38.01</v>
      </c>
      <c r="J264" t="s">
        <v>3</v>
      </c>
      <c r="K264" t="s">
        <v>3</v>
      </c>
      <c r="L264" t="s">
        <v>3</v>
      </c>
      <c r="M264" t="s">
        <v>3</v>
      </c>
      <c r="N264" t="s">
        <v>3</v>
      </c>
      <c r="O264" t="s">
        <v>3</v>
      </c>
      <c r="P264" t="s">
        <v>3</v>
      </c>
      <c r="Q264" t="s">
        <v>3</v>
      </c>
      <c r="R264" t="s">
        <v>3</v>
      </c>
      <c r="S264">
        <v>99.29</v>
      </c>
      <c r="T264" s="77">
        <v>1.61E-2</v>
      </c>
      <c r="U264" s="1" t="s">
        <v>3</v>
      </c>
      <c r="V264" s="29" t="s">
        <v>3</v>
      </c>
      <c r="W264" s="29" t="s">
        <v>3</v>
      </c>
      <c r="X264" s="55" t="s">
        <v>3</v>
      </c>
    </row>
    <row r="265" spans="1:24" ht="14.5" customHeight="1" x14ac:dyDescent="0.35">
      <c r="A265" s="46"/>
      <c r="B265" t="s">
        <v>1648</v>
      </c>
      <c r="C265" s="142" t="s">
        <v>500</v>
      </c>
      <c r="D265">
        <v>54.71</v>
      </c>
      <c r="E265" t="s">
        <v>3</v>
      </c>
      <c r="F265">
        <v>0.8</v>
      </c>
      <c r="G265">
        <v>5.22</v>
      </c>
      <c r="H265">
        <v>0.38</v>
      </c>
      <c r="I265">
        <v>38.659999999999997</v>
      </c>
      <c r="J265" t="s">
        <v>3</v>
      </c>
      <c r="K265" t="s">
        <v>3</v>
      </c>
      <c r="L265" t="s">
        <v>3</v>
      </c>
      <c r="M265" t="s">
        <v>3</v>
      </c>
      <c r="N265" t="s">
        <v>3</v>
      </c>
      <c r="O265" t="s">
        <v>3</v>
      </c>
      <c r="P265" t="s">
        <v>3</v>
      </c>
      <c r="Q265" t="s">
        <v>3</v>
      </c>
      <c r="R265" t="s">
        <v>3</v>
      </c>
      <c r="S265">
        <v>99.77</v>
      </c>
      <c r="T265" s="77">
        <v>9.5399999999999999E-2</v>
      </c>
      <c r="U265" s="1" t="s">
        <v>3</v>
      </c>
      <c r="V265" s="29" t="s">
        <v>3</v>
      </c>
      <c r="W265" s="29" t="s">
        <v>3</v>
      </c>
      <c r="X265" s="55" t="s">
        <v>3</v>
      </c>
    </row>
    <row r="266" spans="1:24" ht="14.5" customHeight="1" x14ac:dyDescent="0.35">
      <c r="A266" s="50"/>
      <c r="B266" s="95" t="s">
        <v>1649</v>
      </c>
      <c r="C266" s="143" t="s">
        <v>500</v>
      </c>
      <c r="D266" s="95">
        <v>54.72</v>
      </c>
      <c r="E266" s="95" t="s">
        <v>3</v>
      </c>
      <c r="F266" s="95">
        <v>1.1100000000000001</v>
      </c>
      <c r="G266" s="95">
        <v>5.0199999999999996</v>
      </c>
      <c r="H266" s="95">
        <v>0.37</v>
      </c>
      <c r="I266" s="95">
        <v>38.81</v>
      </c>
      <c r="J266" s="95" t="s">
        <v>3</v>
      </c>
      <c r="K266" s="95" t="s">
        <v>3</v>
      </c>
      <c r="L266" s="95" t="s">
        <v>3</v>
      </c>
      <c r="M266" s="95" t="s">
        <v>3</v>
      </c>
      <c r="N266" s="95" t="s">
        <v>3</v>
      </c>
      <c r="O266" s="95" t="s">
        <v>3</v>
      </c>
      <c r="P266" s="95" t="s">
        <v>3</v>
      </c>
      <c r="Q266" s="95" t="s">
        <v>3</v>
      </c>
      <c r="R266" s="95" t="s">
        <v>3</v>
      </c>
      <c r="S266" s="95">
        <v>100.03</v>
      </c>
      <c r="T266" s="97">
        <v>9.1700000000000004E-2</v>
      </c>
      <c r="U266" s="8" t="s">
        <v>3</v>
      </c>
      <c r="V266" s="7" t="s">
        <v>3</v>
      </c>
      <c r="W266" s="7" t="s">
        <v>3</v>
      </c>
      <c r="X266" s="56" t="s">
        <v>3</v>
      </c>
    </row>
    <row r="267" spans="1:24" ht="14.5" customHeight="1" x14ac:dyDescent="0.35">
      <c r="A267" s="23" t="s">
        <v>295</v>
      </c>
      <c r="B267" s="94" t="s">
        <v>1650</v>
      </c>
      <c r="C267" s="141" t="s">
        <v>500</v>
      </c>
      <c r="D267" s="94">
        <v>61.923999999999999</v>
      </c>
      <c r="E267" s="94" t="s">
        <v>3</v>
      </c>
      <c r="F267" s="94">
        <v>8.9999999999999993E-3</v>
      </c>
      <c r="G267" s="94">
        <v>0.16400000000000001</v>
      </c>
      <c r="H267" s="94">
        <v>6.2E-2</v>
      </c>
      <c r="I267" s="94">
        <v>37.241</v>
      </c>
      <c r="J267" s="94" t="s">
        <v>3</v>
      </c>
      <c r="K267" s="94">
        <v>8.0000000000000002E-3</v>
      </c>
      <c r="L267" s="94">
        <v>0</v>
      </c>
      <c r="M267" s="94" t="s">
        <v>3</v>
      </c>
      <c r="N267" s="94">
        <v>0</v>
      </c>
      <c r="O267" s="94">
        <v>0.59</v>
      </c>
      <c r="P267" s="94">
        <v>0</v>
      </c>
      <c r="Q267" s="94">
        <v>0.03</v>
      </c>
      <c r="R267" s="94" t="s">
        <v>3</v>
      </c>
      <c r="S267" s="94">
        <v>100.02800000000001</v>
      </c>
      <c r="T267" s="96">
        <v>2.5999999999999999E-3</v>
      </c>
      <c r="U267" s="23" t="s">
        <v>3</v>
      </c>
      <c r="V267" s="33" t="s">
        <v>3</v>
      </c>
      <c r="W267" s="33" t="s">
        <v>3</v>
      </c>
      <c r="X267" s="54" t="s">
        <v>3</v>
      </c>
    </row>
    <row r="268" spans="1:24" ht="14.5" customHeight="1" x14ac:dyDescent="0.35">
      <c r="A268" s="50"/>
      <c r="B268" s="95" t="s">
        <v>1651</v>
      </c>
      <c r="C268" s="143" t="s">
        <v>500</v>
      </c>
      <c r="D268" s="95">
        <v>61.848999999999997</v>
      </c>
      <c r="E268" s="95" t="s">
        <v>3</v>
      </c>
      <c r="F268" s="95">
        <v>2.3E-2</v>
      </c>
      <c r="G268" s="95">
        <v>6.3E-2</v>
      </c>
      <c r="H268" s="95">
        <v>4.9000000000000002E-2</v>
      </c>
      <c r="I268" s="95">
        <v>37.796999999999997</v>
      </c>
      <c r="J268" s="95" t="s">
        <v>3</v>
      </c>
      <c r="K268" s="95">
        <v>0</v>
      </c>
      <c r="L268" s="95">
        <v>0</v>
      </c>
      <c r="M268" s="95" t="s">
        <v>3</v>
      </c>
      <c r="N268" s="95">
        <v>0</v>
      </c>
      <c r="O268" s="95">
        <v>0.59</v>
      </c>
      <c r="P268" s="95">
        <v>0</v>
      </c>
      <c r="Q268" s="95">
        <v>0.03</v>
      </c>
      <c r="R268" s="95" t="s">
        <v>3</v>
      </c>
      <c r="S268" s="95">
        <v>100.401</v>
      </c>
      <c r="T268" s="97">
        <v>1E-3</v>
      </c>
      <c r="U268" s="8" t="s">
        <v>3</v>
      </c>
      <c r="V268" s="7" t="s">
        <v>3</v>
      </c>
      <c r="W268" s="7" t="s">
        <v>3</v>
      </c>
      <c r="X268" s="56" t="s">
        <v>3</v>
      </c>
    </row>
    <row r="269" spans="1:24" ht="14.5" customHeight="1" x14ac:dyDescent="0.35">
      <c r="A269" s="23" t="s">
        <v>1652</v>
      </c>
      <c r="B269" s="94" t="s">
        <v>1653</v>
      </c>
      <c r="C269" s="141" t="s">
        <v>1</v>
      </c>
      <c r="D269" s="94">
        <v>39.72</v>
      </c>
      <c r="E269" s="94">
        <v>1.7999999999999999E-2</v>
      </c>
      <c r="F269" s="94">
        <v>0.88900000000000001</v>
      </c>
      <c r="G269" s="94">
        <v>20.625</v>
      </c>
      <c r="H269" s="94">
        <v>0.46500000000000002</v>
      </c>
      <c r="I269" s="94">
        <v>37.380000000000003</v>
      </c>
      <c r="J269" s="94" t="s">
        <v>3</v>
      </c>
      <c r="K269" s="94" t="s">
        <v>3</v>
      </c>
      <c r="L269" s="94">
        <v>0</v>
      </c>
      <c r="M269" s="94">
        <v>1.4E-2</v>
      </c>
      <c r="N269" s="94">
        <v>0</v>
      </c>
      <c r="O269" s="94" t="s">
        <v>3</v>
      </c>
      <c r="P269" s="94" t="s">
        <v>3</v>
      </c>
      <c r="Q269" s="94" t="s">
        <v>3</v>
      </c>
      <c r="R269" s="94" t="s">
        <v>3</v>
      </c>
      <c r="S269" s="94">
        <v>99.111000000000004</v>
      </c>
      <c r="T269" s="96">
        <v>0.51929999999999998</v>
      </c>
      <c r="U269" s="23" t="s">
        <v>3</v>
      </c>
      <c r="V269" s="33" t="s">
        <v>3</v>
      </c>
      <c r="W269" s="33" t="s">
        <v>3</v>
      </c>
      <c r="X269" s="54" t="s">
        <v>3</v>
      </c>
    </row>
    <row r="270" spans="1:24" ht="14.5" customHeight="1" x14ac:dyDescent="0.35">
      <c r="A270" s="46"/>
      <c r="B270" t="s">
        <v>1654</v>
      </c>
      <c r="C270" s="142" t="s">
        <v>1</v>
      </c>
      <c r="D270">
        <v>39.896999999999998</v>
      </c>
      <c r="E270">
        <v>1.9E-2</v>
      </c>
      <c r="F270">
        <v>1.2909999999999999</v>
      </c>
      <c r="G270">
        <v>19.477</v>
      </c>
      <c r="H270">
        <v>0.434</v>
      </c>
      <c r="I270">
        <v>36.387</v>
      </c>
      <c r="J270" t="s">
        <v>3</v>
      </c>
      <c r="K270" t="s">
        <v>3</v>
      </c>
      <c r="L270">
        <v>0</v>
      </c>
      <c r="M270">
        <v>1.2E-2</v>
      </c>
      <c r="N270">
        <v>5.0000000000000001E-3</v>
      </c>
      <c r="O270" t="s">
        <v>3</v>
      </c>
      <c r="P270" t="s">
        <v>3</v>
      </c>
      <c r="Q270" t="s">
        <v>3</v>
      </c>
      <c r="R270" t="s">
        <v>3</v>
      </c>
      <c r="S270">
        <v>97.522000000000006</v>
      </c>
      <c r="T270" s="77">
        <v>0.48820000000000002</v>
      </c>
      <c r="U270" s="1" t="s">
        <v>3</v>
      </c>
      <c r="V270" s="29" t="s">
        <v>3</v>
      </c>
      <c r="W270" s="29" t="s">
        <v>3</v>
      </c>
      <c r="X270" s="55" t="s">
        <v>3</v>
      </c>
    </row>
    <row r="271" spans="1:24" ht="14.5" customHeight="1" x14ac:dyDescent="0.35">
      <c r="A271" s="46"/>
      <c r="B271" t="s">
        <v>1655</v>
      </c>
      <c r="C271" s="142" t="s">
        <v>1</v>
      </c>
      <c r="D271">
        <v>38.984999999999999</v>
      </c>
      <c r="E271">
        <v>1.7999999999999999E-2</v>
      </c>
      <c r="F271">
        <v>0.622</v>
      </c>
      <c r="G271">
        <v>23.195</v>
      </c>
      <c r="H271">
        <v>0.46100000000000002</v>
      </c>
      <c r="I271">
        <v>35.674999999999997</v>
      </c>
      <c r="J271" t="s">
        <v>3</v>
      </c>
      <c r="K271" t="s">
        <v>3</v>
      </c>
      <c r="L271">
        <v>0</v>
      </c>
      <c r="M271">
        <v>0.01</v>
      </c>
      <c r="N271">
        <v>0</v>
      </c>
      <c r="O271" t="s">
        <v>3</v>
      </c>
      <c r="P271" t="s">
        <v>3</v>
      </c>
      <c r="Q271" t="s">
        <v>3</v>
      </c>
      <c r="R271" t="s">
        <v>3</v>
      </c>
      <c r="S271">
        <v>98.965999999999994</v>
      </c>
      <c r="T271" s="77">
        <v>0.59499999999999997</v>
      </c>
      <c r="U271" s="1" t="s">
        <v>3</v>
      </c>
      <c r="V271" s="29" t="s">
        <v>3</v>
      </c>
      <c r="W271" s="29" t="s">
        <v>3</v>
      </c>
      <c r="X271" s="55" t="s">
        <v>3</v>
      </c>
    </row>
    <row r="272" spans="1:24" ht="14.5" customHeight="1" x14ac:dyDescent="0.35">
      <c r="A272" s="46"/>
      <c r="B272" t="s">
        <v>1656</v>
      </c>
      <c r="C272" s="142" t="s">
        <v>500</v>
      </c>
      <c r="D272">
        <v>55.216999999999999</v>
      </c>
      <c r="E272">
        <v>4.1000000000000002E-2</v>
      </c>
      <c r="F272">
        <v>0.74399999999999999</v>
      </c>
      <c r="G272">
        <v>4.7770000000000001</v>
      </c>
      <c r="H272">
        <v>0.36599999999999999</v>
      </c>
      <c r="I272">
        <v>36.337000000000003</v>
      </c>
      <c r="J272" t="s">
        <v>3</v>
      </c>
      <c r="K272" t="s">
        <v>3</v>
      </c>
      <c r="L272">
        <v>0</v>
      </c>
      <c r="M272">
        <v>0.42099999999999999</v>
      </c>
      <c r="N272">
        <v>0</v>
      </c>
      <c r="O272" t="s">
        <v>3</v>
      </c>
      <c r="P272" t="s">
        <v>3</v>
      </c>
      <c r="Q272" t="s">
        <v>3</v>
      </c>
      <c r="R272" t="s">
        <v>3</v>
      </c>
      <c r="S272">
        <v>97.903000000000006</v>
      </c>
      <c r="T272" s="77">
        <v>8.6499999999999994E-2</v>
      </c>
      <c r="U272" s="1" t="s">
        <v>3</v>
      </c>
      <c r="V272" s="29" t="s">
        <v>3</v>
      </c>
      <c r="W272" s="29" t="s">
        <v>3</v>
      </c>
      <c r="X272" s="55" t="s">
        <v>3</v>
      </c>
    </row>
    <row r="273" spans="1:24" ht="14.5" customHeight="1" x14ac:dyDescent="0.35">
      <c r="A273" s="46"/>
      <c r="B273" t="s">
        <v>1657</v>
      </c>
      <c r="C273" s="142" t="s">
        <v>500</v>
      </c>
      <c r="D273">
        <v>57.255000000000003</v>
      </c>
      <c r="E273">
        <v>1.2999999999999999E-2</v>
      </c>
      <c r="F273">
        <v>0.91800000000000004</v>
      </c>
      <c r="G273">
        <v>0.95</v>
      </c>
      <c r="H273">
        <v>0.11</v>
      </c>
      <c r="I273">
        <v>39.9</v>
      </c>
      <c r="J273" t="s">
        <v>3</v>
      </c>
      <c r="K273" t="s">
        <v>3</v>
      </c>
      <c r="L273">
        <v>0</v>
      </c>
      <c r="M273">
        <v>1.4E-2</v>
      </c>
      <c r="N273">
        <v>8.9999999999999993E-3</v>
      </c>
      <c r="O273" t="s">
        <v>3</v>
      </c>
      <c r="P273" t="s">
        <v>3</v>
      </c>
      <c r="Q273" t="s">
        <v>3</v>
      </c>
      <c r="R273" t="s">
        <v>3</v>
      </c>
      <c r="S273">
        <v>99.168999999999997</v>
      </c>
      <c r="T273" s="77">
        <v>1.66E-2</v>
      </c>
      <c r="U273" s="1" t="s">
        <v>3</v>
      </c>
      <c r="V273" s="29" t="s">
        <v>3</v>
      </c>
      <c r="W273" s="29" t="s">
        <v>3</v>
      </c>
      <c r="X273" s="55" t="s">
        <v>3</v>
      </c>
    </row>
    <row r="274" spans="1:24" ht="14.5" customHeight="1" x14ac:dyDescent="0.35">
      <c r="A274" s="46"/>
      <c r="B274" t="s">
        <v>1658</v>
      </c>
      <c r="C274" s="142" t="s">
        <v>500</v>
      </c>
      <c r="D274">
        <v>51.505000000000003</v>
      </c>
      <c r="E274">
        <v>1.7000000000000001E-2</v>
      </c>
      <c r="F274">
        <v>4.0759999999999996</v>
      </c>
      <c r="G274">
        <v>4.5529999999999999</v>
      </c>
      <c r="H274">
        <v>0.29299999999999998</v>
      </c>
      <c r="I274">
        <v>37.512999999999998</v>
      </c>
      <c r="J274" t="s">
        <v>3</v>
      </c>
      <c r="K274" t="s">
        <v>3</v>
      </c>
      <c r="L274">
        <v>0</v>
      </c>
      <c r="M274">
        <v>1.0999999999999999E-2</v>
      </c>
      <c r="N274">
        <v>0</v>
      </c>
      <c r="O274" t="s">
        <v>3</v>
      </c>
      <c r="P274" t="s">
        <v>3</v>
      </c>
      <c r="Q274" t="s">
        <v>3</v>
      </c>
      <c r="R274" t="s">
        <v>3</v>
      </c>
      <c r="S274">
        <v>97.968000000000004</v>
      </c>
      <c r="T274" s="77">
        <v>8.8400000000000006E-2</v>
      </c>
      <c r="U274" s="1" t="s">
        <v>3</v>
      </c>
      <c r="V274" s="29" t="s">
        <v>3</v>
      </c>
      <c r="W274" s="29" t="s">
        <v>3</v>
      </c>
      <c r="X274" s="55" t="s">
        <v>3</v>
      </c>
    </row>
    <row r="275" spans="1:24" ht="14.5" customHeight="1" x14ac:dyDescent="0.35">
      <c r="A275" s="46"/>
      <c r="B275" t="s">
        <v>1659</v>
      </c>
      <c r="C275" s="142" t="s">
        <v>500</v>
      </c>
      <c r="D275">
        <v>58.497</v>
      </c>
      <c r="E275">
        <v>1.7000000000000001E-2</v>
      </c>
      <c r="F275">
        <v>0.62</v>
      </c>
      <c r="G275">
        <v>0.30499999999999999</v>
      </c>
      <c r="H275">
        <v>0.20200000000000001</v>
      </c>
      <c r="I275">
        <v>39.119999999999997</v>
      </c>
      <c r="J275" t="s">
        <v>3</v>
      </c>
      <c r="K275" t="s">
        <v>3</v>
      </c>
      <c r="L275">
        <v>0</v>
      </c>
      <c r="M275">
        <v>8.9999999999999993E-3</v>
      </c>
      <c r="N275">
        <v>2E-3</v>
      </c>
      <c r="O275" t="s">
        <v>3</v>
      </c>
      <c r="P275" t="s">
        <v>3</v>
      </c>
      <c r="Q275" t="s">
        <v>3</v>
      </c>
      <c r="R275" t="s">
        <v>3</v>
      </c>
      <c r="S275">
        <v>98.772000000000006</v>
      </c>
      <c r="T275" s="77">
        <v>5.1999999999999998E-3</v>
      </c>
      <c r="U275" s="1" t="s">
        <v>3</v>
      </c>
      <c r="V275" s="29" t="s">
        <v>3</v>
      </c>
      <c r="W275" s="29" t="s">
        <v>3</v>
      </c>
      <c r="X275" s="55" t="s">
        <v>3</v>
      </c>
    </row>
    <row r="276" spans="1:24" ht="14.5" customHeight="1" x14ac:dyDescent="0.35">
      <c r="A276" s="46"/>
      <c r="B276" t="s">
        <v>1660</v>
      </c>
      <c r="C276" s="142" t="s">
        <v>1</v>
      </c>
      <c r="D276">
        <v>40.119999999999997</v>
      </c>
      <c r="E276">
        <v>1.7999999999999999E-2</v>
      </c>
      <c r="F276">
        <v>1.59</v>
      </c>
      <c r="G276">
        <v>20.254999999999999</v>
      </c>
      <c r="H276">
        <v>0.433</v>
      </c>
      <c r="I276">
        <v>36.914999999999999</v>
      </c>
      <c r="J276" t="s">
        <v>3</v>
      </c>
      <c r="K276" t="s">
        <v>3</v>
      </c>
      <c r="L276">
        <v>0</v>
      </c>
      <c r="M276">
        <v>4.0000000000000001E-3</v>
      </c>
      <c r="N276">
        <v>0</v>
      </c>
      <c r="O276" t="s">
        <v>3</v>
      </c>
      <c r="P276" t="s">
        <v>3</v>
      </c>
      <c r="Q276" t="s">
        <v>3</v>
      </c>
      <c r="R276" t="s">
        <v>3</v>
      </c>
      <c r="S276">
        <v>99.334999999999994</v>
      </c>
      <c r="T276" s="77">
        <v>0.50490000000000002</v>
      </c>
      <c r="U276" s="1" t="s">
        <v>3</v>
      </c>
      <c r="V276" s="29" t="s">
        <v>3</v>
      </c>
      <c r="W276" s="29" t="s">
        <v>3</v>
      </c>
      <c r="X276" s="55" t="s">
        <v>3</v>
      </c>
    </row>
    <row r="277" spans="1:24" ht="14.5" customHeight="1" x14ac:dyDescent="0.35">
      <c r="A277" s="46"/>
      <c r="B277" t="s">
        <v>1661</v>
      </c>
      <c r="C277" s="142" t="s">
        <v>1</v>
      </c>
      <c r="D277">
        <v>40.479999999999997</v>
      </c>
      <c r="E277">
        <v>5.6000000000000001E-2</v>
      </c>
      <c r="F277">
        <v>1.044</v>
      </c>
      <c r="G277">
        <v>20.47</v>
      </c>
      <c r="H277">
        <v>0.433</v>
      </c>
      <c r="I277">
        <v>33.935000000000002</v>
      </c>
      <c r="J277" t="s">
        <v>3</v>
      </c>
      <c r="K277" t="s">
        <v>3</v>
      </c>
      <c r="L277">
        <v>0</v>
      </c>
      <c r="M277">
        <v>0.217</v>
      </c>
      <c r="N277">
        <v>0</v>
      </c>
      <c r="O277" t="s">
        <v>3</v>
      </c>
      <c r="P277" t="s">
        <v>3</v>
      </c>
      <c r="Q277" t="s">
        <v>3</v>
      </c>
      <c r="R277" t="s">
        <v>3</v>
      </c>
      <c r="S277">
        <v>96.635000000000005</v>
      </c>
      <c r="T277" s="77">
        <v>0.50570000000000004</v>
      </c>
      <c r="U277" s="1" t="s">
        <v>3</v>
      </c>
      <c r="V277" s="29" t="s">
        <v>3</v>
      </c>
      <c r="W277" s="29" t="s">
        <v>3</v>
      </c>
      <c r="X277" s="55" t="s">
        <v>3</v>
      </c>
    </row>
    <row r="278" spans="1:24" ht="14.5" customHeight="1" x14ac:dyDescent="0.35">
      <c r="A278" s="46"/>
      <c r="B278" t="s">
        <v>1662</v>
      </c>
      <c r="C278" s="142" t="s">
        <v>1</v>
      </c>
      <c r="D278" t="s">
        <v>3</v>
      </c>
      <c r="E278" t="s">
        <v>3</v>
      </c>
      <c r="F278" t="s">
        <v>3</v>
      </c>
      <c r="G278" t="s">
        <v>3</v>
      </c>
      <c r="H278" t="s">
        <v>3</v>
      </c>
      <c r="I278" t="s">
        <v>3</v>
      </c>
      <c r="J278" t="s">
        <v>3</v>
      </c>
      <c r="K278" t="s">
        <v>3</v>
      </c>
      <c r="L278" t="s">
        <v>3</v>
      </c>
      <c r="M278" t="s">
        <v>3</v>
      </c>
      <c r="N278" t="s">
        <v>3</v>
      </c>
      <c r="O278" t="s">
        <v>3</v>
      </c>
      <c r="P278" t="s">
        <v>3</v>
      </c>
      <c r="Q278" t="s">
        <v>3</v>
      </c>
      <c r="R278" t="s">
        <v>3</v>
      </c>
      <c r="S278" t="s">
        <v>3</v>
      </c>
      <c r="T278" s="77">
        <v>0.41</v>
      </c>
      <c r="U278" s="27">
        <v>259</v>
      </c>
      <c r="V278" s="47">
        <v>358</v>
      </c>
      <c r="W278" s="47">
        <v>2.82</v>
      </c>
      <c r="X278" s="28">
        <v>0.15210000000000001</v>
      </c>
    </row>
    <row r="279" spans="1:24" ht="14.5" customHeight="1" x14ac:dyDescent="0.35">
      <c r="A279" s="46"/>
      <c r="B279" t="s">
        <v>1663</v>
      </c>
      <c r="C279" s="142" t="s">
        <v>1</v>
      </c>
      <c r="D279" t="s">
        <v>3</v>
      </c>
      <c r="E279" t="s">
        <v>3</v>
      </c>
      <c r="F279" t="s">
        <v>3</v>
      </c>
      <c r="G279" t="s">
        <v>3</v>
      </c>
      <c r="H279" t="s">
        <v>3</v>
      </c>
      <c r="I279" t="s">
        <v>3</v>
      </c>
      <c r="J279" t="s">
        <v>3</v>
      </c>
      <c r="K279" t="s">
        <v>3</v>
      </c>
      <c r="L279" t="s">
        <v>3</v>
      </c>
      <c r="M279" t="s">
        <v>3</v>
      </c>
      <c r="N279" t="s">
        <v>3</v>
      </c>
      <c r="O279" t="s">
        <v>3</v>
      </c>
      <c r="P279" t="s">
        <v>3</v>
      </c>
      <c r="Q279" t="s">
        <v>3</v>
      </c>
      <c r="R279" t="s">
        <v>3</v>
      </c>
      <c r="S279" t="s">
        <v>3</v>
      </c>
      <c r="T279" s="77">
        <v>0.37</v>
      </c>
      <c r="U279" s="27">
        <v>18299</v>
      </c>
      <c r="V279" s="47">
        <v>111576</v>
      </c>
      <c r="W279" s="47">
        <v>0.79100000000000004</v>
      </c>
      <c r="X279" s="28">
        <v>0.1341</v>
      </c>
    </row>
    <row r="280" spans="1:24" ht="14.5" customHeight="1" x14ac:dyDescent="0.35">
      <c r="A280" s="46"/>
      <c r="B280" t="s">
        <v>1664</v>
      </c>
      <c r="C280" s="142" t="s">
        <v>1</v>
      </c>
      <c r="D280" t="s">
        <v>3</v>
      </c>
      <c r="E280" t="s">
        <v>3</v>
      </c>
      <c r="F280" t="s">
        <v>3</v>
      </c>
      <c r="G280" t="s">
        <v>3</v>
      </c>
      <c r="H280" t="s">
        <v>3</v>
      </c>
      <c r="I280" t="s">
        <v>3</v>
      </c>
      <c r="J280" t="s">
        <v>3</v>
      </c>
      <c r="K280" t="s">
        <v>3</v>
      </c>
      <c r="L280" t="s">
        <v>3</v>
      </c>
      <c r="M280" t="s">
        <v>3</v>
      </c>
      <c r="N280" t="s">
        <v>3</v>
      </c>
      <c r="O280" t="s">
        <v>3</v>
      </c>
      <c r="P280" t="s">
        <v>3</v>
      </c>
      <c r="Q280" t="s">
        <v>3</v>
      </c>
      <c r="R280" t="s">
        <v>3</v>
      </c>
      <c r="S280" t="s">
        <v>3</v>
      </c>
      <c r="T280" s="77">
        <v>0.67</v>
      </c>
      <c r="U280" s="27">
        <v>1347</v>
      </c>
      <c r="V280" s="47">
        <v>407942</v>
      </c>
      <c r="W280" s="47">
        <v>1.6E-2</v>
      </c>
      <c r="X280" s="28">
        <v>0.11749999999999999</v>
      </c>
    </row>
    <row r="281" spans="1:24" ht="14.5" customHeight="1" x14ac:dyDescent="0.35">
      <c r="A281" s="46"/>
      <c r="B281" t="s">
        <v>1665</v>
      </c>
      <c r="C281" s="142" t="s">
        <v>1</v>
      </c>
      <c r="D281">
        <v>39.414999999999999</v>
      </c>
      <c r="E281">
        <v>1.4E-2</v>
      </c>
      <c r="F281">
        <v>1.3120000000000001</v>
      </c>
      <c r="G281">
        <v>21.024999999999999</v>
      </c>
      <c r="H281">
        <v>0.45</v>
      </c>
      <c r="I281">
        <v>36.945</v>
      </c>
      <c r="J281" t="s">
        <v>3</v>
      </c>
      <c r="K281" t="s">
        <v>3</v>
      </c>
      <c r="L281">
        <v>0</v>
      </c>
      <c r="M281">
        <v>8.0000000000000002E-3</v>
      </c>
      <c r="N281">
        <v>0</v>
      </c>
      <c r="O281" t="s">
        <v>3</v>
      </c>
      <c r="P281" t="s">
        <v>3</v>
      </c>
      <c r="Q281" t="s">
        <v>3</v>
      </c>
      <c r="R281" t="s">
        <v>3</v>
      </c>
      <c r="S281">
        <v>99.168999999999997</v>
      </c>
      <c r="T281" s="77">
        <v>0.53339999999999999</v>
      </c>
      <c r="U281" s="1" t="s">
        <v>3</v>
      </c>
      <c r="V281" s="29" t="s">
        <v>3</v>
      </c>
      <c r="W281" s="29" t="s">
        <v>3</v>
      </c>
      <c r="X281" s="55" t="s">
        <v>3</v>
      </c>
    </row>
    <row r="282" spans="1:24" ht="14.5" customHeight="1" x14ac:dyDescent="0.35">
      <c r="A282" s="46"/>
      <c r="B282" t="s">
        <v>1666</v>
      </c>
      <c r="C282" s="142" t="s">
        <v>1</v>
      </c>
      <c r="D282">
        <v>38.35</v>
      </c>
      <c r="E282">
        <v>2.7E-2</v>
      </c>
      <c r="F282">
        <v>0.86899999999999999</v>
      </c>
      <c r="G282">
        <v>21.155000000000001</v>
      </c>
      <c r="H282">
        <v>0.51</v>
      </c>
      <c r="I282">
        <v>36.744999999999997</v>
      </c>
      <c r="J282" t="s">
        <v>3</v>
      </c>
      <c r="K282" t="s">
        <v>3</v>
      </c>
      <c r="L282">
        <v>0</v>
      </c>
      <c r="M282">
        <v>1.7999999999999999E-2</v>
      </c>
      <c r="N282">
        <v>0</v>
      </c>
      <c r="O282" t="s">
        <v>3</v>
      </c>
      <c r="P282" t="s">
        <v>3</v>
      </c>
      <c r="Q282" t="s">
        <v>3</v>
      </c>
      <c r="R282" t="s">
        <v>3</v>
      </c>
      <c r="S282">
        <v>97.674000000000007</v>
      </c>
      <c r="T282" s="77">
        <v>0.55159999999999998</v>
      </c>
      <c r="U282" s="1" t="s">
        <v>3</v>
      </c>
      <c r="V282" s="29" t="s">
        <v>3</v>
      </c>
      <c r="W282" s="29" t="s">
        <v>3</v>
      </c>
      <c r="X282" s="55" t="s">
        <v>3</v>
      </c>
    </row>
    <row r="283" spans="1:24" ht="14.5" customHeight="1" x14ac:dyDescent="0.35">
      <c r="A283" s="46"/>
      <c r="B283" t="s">
        <v>1667</v>
      </c>
      <c r="C283" s="142" t="s">
        <v>1</v>
      </c>
      <c r="D283">
        <v>39.93</v>
      </c>
      <c r="E283">
        <v>1.4E-2</v>
      </c>
      <c r="F283">
        <v>0.438</v>
      </c>
      <c r="G283">
        <v>20.195</v>
      </c>
      <c r="H283">
        <v>0.45400000000000001</v>
      </c>
      <c r="I283">
        <v>37.534999999999997</v>
      </c>
      <c r="J283" t="s">
        <v>3</v>
      </c>
      <c r="K283" t="s">
        <v>3</v>
      </c>
      <c r="L283">
        <v>0</v>
      </c>
      <c r="M283">
        <v>6.0000000000000001E-3</v>
      </c>
      <c r="N283">
        <v>4.0000000000000001E-3</v>
      </c>
      <c r="O283" t="s">
        <v>3</v>
      </c>
      <c r="P283" t="s">
        <v>3</v>
      </c>
      <c r="Q283" t="s">
        <v>3</v>
      </c>
      <c r="R283" t="s">
        <v>3</v>
      </c>
      <c r="S283">
        <v>98.575999999999993</v>
      </c>
      <c r="T283" s="77">
        <v>0.50580000000000003</v>
      </c>
      <c r="U283" s="1" t="s">
        <v>3</v>
      </c>
      <c r="V283" s="29" t="s">
        <v>3</v>
      </c>
      <c r="W283" s="29" t="s">
        <v>3</v>
      </c>
      <c r="X283" s="55" t="s">
        <v>3</v>
      </c>
    </row>
    <row r="284" spans="1:24" ht="14.5" customHeight="1" x14ac:dyDescent="0.35">
      <c r="A284" s="46"/>
      <c r="B284" t="s">
        <v>1668</v>
      </c>
      <c r="C284" s="142" t="s">
        <v>1</v>
      </c>
      <c r="D284">
        <v>39.424999999999997</v>
      </c>
      <c r="E284">
        <v>0.02</v>
      </c>
      <c r="F284">
        <v>1.4750000000000001</v>
      </c>
      <c r="G284">
        <v>20.695</v>
      </c>
      <c r="H284">
        <v>0.439</v>
      </c>
      <c r="I284">
        <v>36.79</v>
      </c>
      <c r="J284" t="s">
        <v>3</v>
      </c>
      <c r="K284" t="s">
        <v>3</v>
      </c>
      <c r="L284">
        <v>0</v>
      </c>
      <c r="M284">
        <v>0.01</v>
      </c>
      <c r="N284">
        <v>0</v>
      </c>
      <c r="O284" t="s">
        <v>3</v>
      </c>
      <c r="P284" t="s">
        <v>3</v>
      </c>
      <c r="Q284" t="s">
        <v>3</v>
      </c>
      <c r="R284" t="s">
        <v>3</v>
      </c>
      <c r="S284">
        <v>98.853999999999999</v>
      </c>
      <c r="T284" s="77">
        <v>0.52490000000000003</v>
      </c>
      <c r="U284" s="1" t="s">
        <v>3</v>
      </c>
      <c r="V284" s="29" t="s">
        <v>3</v>
      </c>
      <c r="W284" s="29" t="s">
        <v>3</v>
      </c>
      <c r="X284" s="55" t="s">
        <v>3</v>
      </c>
    </row>
    <row r="285" spans="1:24" ht="14.5" customHeight="1" x14ac:dyDescent="0.35">
      <c r="A285" s="46"/>
      <c r="B285" t="s">
        <v>1669</v>
      </c>
      <c r="C285" s="142" t="s">
        <v>1</v>
      </c>
      <c r="D285">
        <v>41.384999999999998</v>
      </c>
      <c r="E285">
        <v>1.9E-2</v>
      </c>
      <c r="F285">
        <v>0.33100000000000002</v>
      </c>
      <c r="G285">
        <v>19.170000000000002</v>
      </c>
      <c r="H285">
        <v>0.42299999999999999</v>
      </c>
      <c r="I285">
        <v>37.299999999999997</v>
      </c>
      <c r="J285" t="s">
        <v>3</v>
      </c>
      <c r="K285" t="s">
        <v>3</v>
      </c>
      <c r="L285">
        <v>0</v>
      </c>
      <c r="M285">
        <v>1.4999999999999999E-2</v>
      </c>
      <c r="N285">
        <v>6.0000000000000001E-3</v>
      </c>
      <c r="O285" t="s">
        <v>3</v>
      </c>
      <c r="P285" t="s">
        <v>3</v>
      </c>
      <c r="Q285" t="s">
        <v>3</v>
      </c>
      <c r="R285" t="s">
        <v>3</v>
      </c>
      <c r="S285">
        <v>98.649000000000001</v>
      </c>
      <c r="T285" s="77">
        <v>0.4632</v>
      </c>
      <c r="U285" s="1" t="s">
        <v>3</v>
      </c>
      <c r="V285" s="29" t="s">
        <v>3</v>
      </c>
      <c r="W285" s="29" t="s">
        <v>3</v>
      </c>
      <c r="X285" s="55" t="s">
        <v>3</v>
      </c>
    </row>
    <row r="286" spans="1:24" ht="14.5" customHeight="1" x14ac:dyDescent="0.35">
      <c r="A286" s="46"/>
      <c r="B286" t="s">
        <v>1670</v>
      </c>
      <c r="C286" s="142" t="s">
        <v>1</v>
      </c>
      <c r="D286" t="s">
        <v>3</v>
      </c>
      <c r="E286" t="s">
        <v>3</v>
      </c>
      <c r="F286" t="s">
        <v>3</v>
      </c>
      <c r="G286" t="s">
        <v>3</v>
      </c>
      <c r="H286" t="s">
        <v>3</v>
      </c>
      <c r="I286" t="s">
        <v>3</v>
      </c>
      <c r="J286" t="s">
        <v>3</v>
      </c>
      <c r="K286" t="s">
        <v>3</v>
      </c>
      <c r="L286" t="s">
        <v>3</v>
      </c>
      <c r="M286" t="s">
        <v>3</v>
      </c>
      <c r="N286" t="s">
        <v>3</v>
      </c>
      <c r="O286" t="s">
        <v>3</v>
      </c>
      <c r="P286" t="s">
        <v>3</v>
      </c>
      <c r="Q286" t="s">
        <v>3</v>
      </c>
      <c r="R286" t="s">
        <v>3</v>
      </c>
      <c r="S286" t="s">
        <v>3</v>
      </c>
      <c r="T286" s="77">
        <v>0.44</v>
      </c>
      <c r="U286" s="27">
        <v>709</v>
      </c>
      <c r="V286" s="47">
        <v>400</v>
      </c>
      <c r="W286" s="47">
        <v>8.66</v>
      </c>
      <c r="X286" s="28">
        <v>0.22550000000000001</v>
      </c>
    </row>
    <row r="287" spans="1:24" ht="14.5" customHeight="1" x14ac:dyDescent="0.35">
      <c r="A287" s="46"/>
      <c r="B287" t="s">
        <v>1671</v>
      </c>
      <c r="C287" s="142" t="s">
        <v>1</v>
      </c>
      <c r="D287" t="s">
        <v>3</v>
      </c>
      <c r="E287" t="s">
        <v>3</v>
      </c>
      <c r="F287" t="s">
        <v>3</v>
      </c>
      <c r="G287" t="s">
        <v>3</v>
      </c>
      <c r="H287" t="s">
        <v>3</v>
      </c>
      <c r="I287" t="s">
        <v>3</v>
      </c>
      <c r="J287" t="s">
        <v>3</v>
      </c>
      <c r="K287" t="s">
        <v>3</v>
      </c>
      <c r="L287" t="s">
        <v>3</v>
      </c>
      <c r="M287" t="s">
        <v>3</v>
      </c>
      <c r="N287" t="s">
        <v>3</v>
      </c>
      <c r="O287" t="s">
        <v>3</v>
      </c>
      <c r="P287" t="s">
        <v>3</v>
      </c>
      <c r="Q287" t="s">
        <v>3</v>
      </c>
      <c r="R287" t="s">
        <v>3</v>
      </c>
      <c r="S287" t="s">
        <v>3</v>
      </c>
      <c r="T287" s="77">
        <v>0.42</v>
      </c>
      <c r="U287" s="27">
        <v>853</v>
      </c>
      <c r="V287" s="47">
        <v>2117</v>
      </c>
      <c r="W287" s="47">
        <v>1.946</v>
      </c>
      <c r="X287" s="28">
        <v>0.14149999999999999</v>
      </c>
    </row>
    <row r="288" spans="1:24" ht="14.5" customHeight="1" x14ac:dyDescent="0.35">
      <c r="A288" s="46"/>
      <c r="B288" t="s">
        <v>1672</v>
      </c>
      <c r="C288" s="142" t="s">
        <v>1</v>
      </c>
      <c r="D288" t="s">
        <v>3</v>
      </c>
      <c r="E288" t="s">
        <v>3</v>
      </c>
      <c r="F288" t="s">
        <v>3</v>
      </c>
      <c r="G288" t="s">
        <v>3</v>
      </c>
      <c r="H288" t="s">
        <v>3</v>
      </c>
      <c r="I288" t="s">
        <v>3</v>
      </c>
      <c r="J288" t="s">
        <v>3</v>
      </c>
      <c r="K288" t="s">
        <v>3</v>
      </c>
      <c r="L288" t="s">
        <v>3</v>
      </c>
      <c r="M288" t="s">
        <v>3</v>
      </c>
      <c r="N288" t="s">
        <v>3</v>
      </c>
      <c r="O288" t="s">
        <v>3</v>
      </c>
      <c r="P288" t="s">
        <v>3</v>
      </c>
      <c r="Q288" t="s">
        <v>3</v>
      </c>
      <c r="R288" t="s">
        <v>3</v>
      </c>
      <c r="S288" t="s">
        <v>3</v>
      </c>
      <c r="T288" s="77" t="s">
        <v>3</v>
      </c>
      <c r="U288" s="1" t="s">
        <v>3</v>
      </c>
      <c r="V288" s="29" t="s">
        <v>3</v>
      </c>
      <c r="W288" s="29" t="s">
        <v>3</v>
      </c>
      <c r="X288" s="55" t="s">
        <v>3</v>
      </c>
    </row>
    <row r="289" spans="1:24" ht="14.5" customHeight="1" x14ac:dyDescent="0.35">
      <c r="A289" s="46"/>
      <c r="B289" t="s">
        <v>1673</v>
      </c>
      <c r="C289" s="142" t="s">
        <v>1</v>
      </c>
      <c r="D289" t="s">
        <v>3</v>
      </c>
      <c r="E289" t="s">
        <v>3</v>
      </c>
      <c r="F289" t="s">
        <v>3</v>
      </c>
      <c r="G289" t="s">
        <v>3</v>
      </c>
      <c r="H289" t="s">
        <v>3</v>
      </c>
      <c r="I289" t="s">
        <v>3</v>
      </c>
      <c r="J289" t="s">
        <v>3</v>
      </c>
      <c r="K289" t="s">
        <v>3</v>
      </c>
      <c r="L289" t="s">
        <v>3</v>
      </c>
      <c r="M289" t="s">
        <v>3</v>
      </c>
      <c r="N289" t="s">
        <v>3</v>
      </c>
      <c r="O289" t="s">
        <v>3</v>
      </c>
      <c r="P289" t="s">
        <v>3</v>
      </c>
      <c r="Q289" t="s">
        <v>3</v>
      </c>
      <c r="R289" t="s">
        <v>3</v>
      </c>
      <c r="S289" t="s">
        <v>3</v>
      </c>
      <c r="T289" s="77">
        <v>0.45</v>
      </c>
      <c r="U289" s="27">
        <v>1262</v>
      </c>
      <c r="V289" s="47">
        <v>417180</v>
      </c>
      <c r="W289" s="47">
        <v>1.4999999999999999E-2</v>
      </c>
      <c r="X289" s="28">
        <v>0.12</v>
      </c>
    </row>
    <row r="290" spans="1:24" ht="14.5" customHeight="1" x14ac:dyDescent="0.35">
      <c r="A290" s="46"/>
      <c r="B290" t="s">
        <v>1674</v>
      </c>
      <c r="C290" s="142" t="s">
        <v>1</v>
      </c>
      <c r="D290" t="s">
        <v>3</v>
      </c>
      <c r="E290" t="s">
        <v>3</v>
      </c>
      <c r="F290" t="s">
        <v>3</v>
      </c>
      <c r="G290" t="s">
        <v>3</v>
      </c>
      <c r="H290" t="s">
        <v>3</v>
      </c>
      <c r="I290" t="s">
        <v>3</v>
      </c>
      <c r="J290" t="s">
        <v>3</v>
      </c>
      <c r="K290" t="s">
        <v>3</v>
      </c>
      <c r="L290" t="s">
        <v>3</v>
      </c>
      <c r="M290" t="s">
        <v>3</v>
      </c>
      <c r="N290" t="s">
        <v>3</v>
      </c>
      <c r="O290" t="s">
        <v>3</v>
      </c>
      <c r="P290" t="s">
        <v>3</v>
      </c>
      <c r="Q290" t="s">
        <v>3</v>
      </c>
      <c r="R290" t="s">
        <v>3</v>
      </c>
      <c r="S290" t="s">
        <v>3</v>
      </c>
      <c r="T290" s="77">
        <v>0.43</v>
      </c>
      <c r="U290" s="27">
        <v>19</v>
      </c>
      <c r="V290" s="47">
        <v>36330</v>
      </c>
      <c r="W290" s="47">
        <v>3.0000000000000001E-3</v>
      </c>
      <c r="X290" s="28">
        <v>0.1196</v>
      </c>
    </row>
    <row r="291" spans="1:24" ht="14.5" customHeight="1" x14ac:dyDescent="0.35">
      <c r="A291" s="46"/>
      <c r="B291" t="s">
        <v>1675</v>
      </c>
      <c r="C291" s="142" t="s">
        <v>1</v>
      </c>
      <c r="D291" t="s">
        <v>3</v>
      </c>
      <c r="E291" t="s">
        <v>3</v>
      </c>
      <c r="F291" t="s">
        <v>3</v>
      </c>
      <c r="G291" t="s">
        <v>3</v>
      </c>
      <c r="H291" t="s">
        <v>3</v>
      </c>
      <c r="I291" t="s">
        <v>3</v>
      </c>
      <c r="J291" t="s">
        <v>3</v>
      </c>
      <c r="K291" t="s">
        <v>3</v>
      </c>
      <c r="L291" t="s">
        <v>3</v>
      </c>
      <c r="M291" t="s">
        <v>3</v>
      </c>
      <c r="N291" t="s">
        <v>3</v>
      </c>
      <c r="O291" t="s">
        <v>3</v>
      </c>
      <c r="P291" t="s">
        <v>3</v>
      </c>
      <c r="Q291" t="s">
        <v>3</v>
      </c>
      <c r="R291" t="s">
        <v>3</v>
      </c>
      <c r="S291" t="s">
        <v>3</v>
      </c>
      <c r="T291" s="77">
        <v>0.47</v>
      </c>
      <c r="U291" s="27">
        <v>4350</v>
      </c>
      <c r="V291" s="47">
        <v>7034</v>
      </c>
      <c r="W291" s="47">
        <v>2.9889999999999999</v>
      </c>
      <c r="X291" s="28">
        <v>0.14879999999999999</v>
      </c>
    </row>
    <row r="292" spans="1:24" ht="14.5" customHeight="1" x14ac:dyDescent="0.35">
      <c r="A292" s="46"/>
      <c r="B292" t="s">
        <v>1676</v>
      </c>
      <c r="C292" s="142" t="s">
        <v>1</v>
      </c>
      <c r="D292" t="s">
        <v>3</v>
      </c>
      <c r="E292" t="s">
        <v>3</v>
      </c>
      <c r="F292" t="s">
        <v>3</v>
      </c>
      <c r="G292" t="s">
        <v>3</v>
      </c>
      <c r="H292" t="s">
        <v>3</v>
      </c>
      <c r="I292" t="s">
        <v>3</v>
      </c>
      <c r="J292" t="s">
        <v>3</v>
      </c>
      <c r="K292" t="s">
        <v>3</v>
      </c>
      <c r="L292" t="s">
        <v>3</v>
      </c>
      <c r="M292" t="s">
        <v>3</v>
      </c>
      <c r="N292" t="s">
        <v>3</v>
      </c>
      <c r="O292" t="s">
        <v>3</v>
      </c>
      <c r="P292" t="s">
        <v>3</v>
      </c>
      <c r="Q292" t="s">
        <v>3</v>
      </c>
      <c r="R292" t="s">
        <v>3</v>
      </c>
      <c r="S292" t="s">
        <v>3</v>
      </c>
      <c r="T292" s="77">
        <v>0.54</v>
      </c>
      <c r="U292" s="27">
        <v>989</v>
      </c>
      <c r="V292" s="47">
        <v>3613</v>
      </c>
      <c r="W292" s="47">
        <v>1.32</v>
      </c>
      <c r="X292" s="28">
        <v>0.1353</v>
      </c>
    </row>
    <row r="293" spans="1:24" ht="14.5" customHeight="1" x14ac:dyDescent="0.35">
      <c r="A293" s="46"/>
      <c r="B293" t="s">
        <v>1677</v>
      </c>
      <c r="C293" s="142" t="s">
        <v>1</v>
      </c>
      <c r="D293" t="s">
        <v>3</v>
      </c>
      <c r="E293" t="s">
        <v>3</v>
      </c>
      <c r="F293" t="s">
        <v>3</v>
      </c>
      <c r="G293" t="s">
        <v>3</v>
      </c>
      <c r="H293" t="s">
        <v>3</v>
      </c>
      <c r="I293" t="s">
        <v>3</v>
      </c>
      <c r="J293" t="s">
        <v>3</v>
      </c>
      <c r="K293" t="s">
        <v>3</v>
      </c>
      <c r="L293" t="s">
        <v>3</v>
      </c>
      <c r="M293" t="s">
        <v>3</v>
      </c>
      <c r="N293" t="s">
        <v>3</v>
      </c>
      <c r="O293" t="s">
        <v>3</v>
      </c>
      <c r="P293" t="s">
        <v>3</v>
      </c>
      <c r="Q293" t="s">
        <v>3</v>
      </c>
      <c r="R293" t="s">
        <v>3</v>
      </c>
      <c r="S293" t="s">
        <v>3</v>
      </c>
      <c r="T293" s="77">
        <v>0.13</v>
      </c>
      <c r="U293" s="27">
        <v>256</v>
      </c>
      <c r="V293" s="47">
        <v>858249</v>
      </c>
      <c r="W293" s="47">
        <v>1E-3</v>
      </c>
      <c r="X293" s="28">
        <v>0.1176</v>
      </c>
    </row>
    <row r="294" spans="1:24" ht="14.5" customHeight="1" x14ac:dyDescent="0.35">
      <c r="A294" s="46"/>
      <c r="B294" t="s">
        <v>1678</v>
      </c>
      <c r="C294" s="142" t="s">
        <v>1</v>
      </c>
      <c r="D294" t="s">
        <v>3</v>
      </c>
      <c r="E294" t="s">
        <v>3</v>
      </c>
      <c r="F294" t="s">
        <v>3</v>
      </c>
      <c r="G294" t="s">
        <v>3</v>
      </c>
      <c r="H294" t="s">
        <v>3</v>
      </c>
      <c r="I294" t="s">
        <v>3</v>
      </c>
      <c r="J294" t="s">
        <v>3</v>
      </c>
      <c r="K294" t="s">
        <v>3</v>
      </c>
      <c r="L294" t="s">
        <v>3</v>
      </c>
      <c r="M294" t="s">
        <v>3</v>
      </c>
      <c r="N294" t="s">
        <v>3</v>
      </c>
      <c r="O294" t="s">
        <v>3</v>
      </c>
      <c r="P294" t="s">
        <v>3</v>
      </c>
      <c r="Q294" t="s">
        <v>3</v>
      </c>
      <c r="R294" t="s">
        <v>3</v>
      </c>
      <c r="S294" t="s">
        <v>3</v>
      </c>
      <c r="T294" s="77">
        <v>0.77</v>
      </c>
      <c r="U294" s="27">
        <v>7825</v>
      </c>
      <c r="V294" s="47">
        <v>91542</v>
      </c>
      <c r="W294" s="47">
        <v>0.41299999999999998</v>
      </c>
      <c r="X294" s="28">
        <v>0.13919999999999999</v>
      </c>
    </row>
    <row r="295" spans="1:24" ht="14.5" customHeight="1" x14ac:dyDescent="0.35">
      <c r="A295" s="46"/>
      <c r="B295" t="s">
        <v>1679</v>
      </c>
      <c r="C295" s="142" t="s">
        <v>1</v>
      </c>
      <c r="D295" t="s">
        <v>3</v>
      </c>
      <c r="E295" t="s">
        <v>3</v>
      </c>
      <c r="F295" t="s">
        <v>3</v>
      </c>
      <c r="G295" t="s">
        <v>3</v>
      </c>
      <c r="H295" t="s">
        <v>3</v>
      </c>
      <c r="I295" t="s">
        <v>3</v>
      </c>
      <c r="J295" t="s">
        <v>3</v>
      </c>
      <c r="K295" t="s">
        <v>3</v>
      </c>
      <c r="L295" t="s">
        <v>3</v>
      </c>
      <c r="M295" t="s">
        <v>3</v>
      </c>
      <c r="N295" t="s">
        <v>3</v>
      </c>
      <c r="O295" t="s">
        <v>3</v>
      </c>
      <c r="P295" t="s">
        <v>3</v>
      </c>
      <c r="Q295" t="s">
        <v>3</v>
      </c>
      <c r="R295" t="s">
        <v>3</v>
      </c>
      <c r="S295" t="s">
        <v>3</v>
      </c>
      <c r="T295" s="77" t="s">
        <v>3</v>
      </c>
      <c r="U295" s="1" t="s">
        <v>3</v>
      </c>
      <c r="V295" s="29" t="s">
        <v>3</v>
      </c>
      <c r="W295" s="29" t="s">
        <v>3</v>
      </c>
      <c r="X295" s="55" t="s">
        <v>3</v>
      </c>
    </row>
    <row r="296" spans="1:24" ht="14.5" customHeight="1" x14ac:dyDescent="0.35">
      <c r="A296" s="46"/>
      <c r="B296" t="s">
        <v>1680</v>
      </c>
      <c r="C296" s="142" t="s">
        <v>500</v>
      </c>
      <c r="D296" t="s">
        <v>3</v>
      </c>
      <c r="E296" t="s">
        <v>3</v>
      </c>
      <c r="F296" t="s">
        <v>3</v>
      </c>
      <c r="G296" t="s">
        <v>3</v>
      </c>
      <c r="H296" t="s">
        <v>3</v>
      </c>
      <c r="I296" t="s">
        <v>3</v>
      </c>
      <c r="J296" t="s">
        <v>3</v>
      </c>
      <c r="K296" t="s">
        <v>3</v>
      </c>
      <c r="L296" t="s">
        <v>3</v>
      </c>
      <c r="M296" t="s">
        <v>3</v>
      </c>
      <c r="N296" t="s">
        <v>3</v>
      </c>
      <c r="O296" t="s">
        <v>3</v>
      </c>
      <c r="P296" t="s">
        <v>3</v>
      </c>
      <c r="Q296" t="s">
        <v>3</v>
      </c>
      <c r="R296" t="s">
        <v>3</v>
      </c>
      <c r="S296" t="s">
        <v>3</v>
      </c>
      <c r="T296" s="77">
        <v>1.9E-2</v>
      </c>
      <c r="U296" s="27">
        <v>484</v>
      </c>
      <c r="V296" s="47">
        <v>62</v>
      </c>
      <c r="W296" s="47">
        <v>44</v>
      </c>
      <c r="X296" s="28">
        <v>1.44</v>
      </c>
    </row>
    <row r="297" spans="1:24" ht="14.5" customHeight="1" x14ac:dyDescent="0.35">
      <c r="A297" s="46"/>
      <c r="B297" t="s">
        <v>1681</v>
      </c>
      <c r="C297" s="142" t="s">
        <v>500</v>
      </c>
      <c r="D297" t="s">
        <v>3</v>
      </c>
      <c r="E297" t="s">
        <v>3</v>
      </c>
      <c r="F297" t="s">
        <v>3</v>
      </c>
      <c r="G297" t="s">
        <v>3</v>
      </c>
      <c r="H297" t="s">
        <v>3</v>
      </c>
      <c r="I297" t="s">
        <v>3</v>
      </c>
      <c r="J297" t="s">
        <v>3</v>
      </c>
      <c r="K297" t="s">
        <v>3</v>
      </c>
      <c r="L297" t="s">
        <v>3</v>
      </c>
      <c r="M297" t="s">
        <v>3</v>
      </c>
      <c r="N297" t="s">
        <v>3</v>
      </c>
      <c r="O297" t="s">
        <v>3</v>
      </c>
      <c r="P297" t="s">
        <v>3</v>
      </c>
      <c r="Q297" t="s">
        <v>3</v>
      </c>
      <c r="R297" t="s">
        <v>3</v>
      </c>
      <c r="S297" t="s">
        <v>3</v>
      </c>
      <c r="T297" s="77">
        <v>0.02</v>
      </c>
      <c r="U297" s="27">
        <v>248</v>
      </c>
      <c r="V297" s="47">
        <v>25</v>
      </c>
      <c r="W297" s="47">
        <v>50</v>
      </c>
      <c r="X297" s="28">
        <v>0.4</v>
      </c>
    </row>
    <row r="298" spans="1:24" ht="14.5" customHeight="1" x14ac:dyDescent="0.35">
      <c r="A298" s="46"/>
      <c r="B298" t="s">
        <v>1682</v>
      </c>
      <c r="C298" s="142" t="s">
        <v>500</v>
      </c>
      <c r="D298" t="s">
        <v>3</v>
      </c>
      <c r="E298" t="s">
        <v>3</v>
      </c>
      <c r="F298" t="s">
        <v>3</v>
      </c>
      <c r="G298" t="s">
        <v>3</v>
      </c>
      <c r="H298" t="s">
        <v>3</v>
      </c>
      <c r="I298" t="s">
        <v>3</v>
      </c>
      <c r="J298" t="s">
        <v>3</v>
      </c>
      <c r="K298" t="s">
        <v>3</v>
      </c>
      <c r="L298" t="s">
        <v>3</v>
      </c>
      <c r="M298" t="s">
        <v>3</v>
      </c>
      <c r="N298" t="s">
        <v>3</v>
      </c>
      <c r="O298" t="s">
        <v>3</v>
      </c>
      <c r="P298" t="s">
        <v>3</v>
      </c>
      <c r="Q298" t="s">
        <v>3</v>
      </c>
      <c r="R298" t="s">
        <v>3</v>
      </c>
      <c r="S298" t="s">
        <v>3</v>
      </c>
      <c r="T298" s="77">
        <v>0.02</v>
      </c>
      <c r="U298" s="27">
        <v>1721</v>
      </c>
      <c r="V298" s="47">
        <v>7</v>
      </c>
      <c r="W298" s="47">
        <v>1515</v>
      </c>
      <c r="X298" s="28">
        <v>2.73</v>
      </c>
    </row>
    <row r="299" spans="1:24" ht="14.5" customHeight="1" x14ac:dyDescent="0.35">
      <c r="A299" s="46"/>
      <c r="B299" t="s">
        <v>1683</v>
      </c>
      <c r="C299" s="142" t="s">
        <v>500</v>
      </c>
      <c r="D299" t="s">
        <v>3</v>
      </c>
      <c r="E299" t="s">
        <v>3</v>
      </c>
      <c r="F299" t="s">
        <v>3</v>
      </c>
      <c r="G299" t="s">
        <v>3</v>
      </c>
      <c r="H299" t="s">
        <v>3</v>
      </c>
      <c r="I299" t="s">
        <v>3</v>
      </c>
      <c r="J299" t="s">
        <v>3</v>
      </c>
      <c r="K299" t="s">
        <v>3</v>
      </c>
      <c r="L299" t="s">
        <v>3</v>
      </c>
      <c r="M299" t="s">
        <v>3</v>
      </c>
      <c r="N299" t="s">
        <v>3</v>
      </c>
      <c r="O299" t="s">
        <v>3</v>
      </c>
      <c r="P299" t="s">
        <v>3</v>
      </c>
      <c r="Q299" t="s">
        <v>3</v>
      </c>
      <c r="R299" t="s">
        <v>3</v>
      </c>
      <c r="S299" t="s">
        <v>3</v>
      </c>
      <c r="T299" s="77">
        <v>2.3E-2</v>
      </c>
      <c r="U299" s="27">
        <v>238</v>
      </c>
      <c r="V299" s="47">
        <v>19</v>
      </c>
      <c r="W299" s="47">
        <v>83</v>
      </c>
      <c r="X299" s="28">
        <v>2.84</v>
      </c>
    </row>
    <row r="300" spans="1:24" ht="14.5" customHeight="1" x14ac:dyDescent="0.35">
      <c r="A300" s="46"/>
      <c r="B300" t="s">
        <v>1684</v>
      </c>
      <c r="C300" s="142" t="s">
        <v>500</v>
      </c>
      <c r="D300" t="s">
        <v>3</v>
      </c>
      <c r="E300" t="s">
        <v>3</v>
      </c>
      <c r="F300" t="s">
        <v>3</v>
      </c>
      <c r="G300" t="s">
        <v>3</v>
      </c>
      <c r="H300" t="s">
        <v>3</v>
      </c>
      <c r="I300" t="s">
        <v>3</v>
      </c>
      <c r="J300" t="s">
        <v>3</v>
      </c>
      <c r="K300" t="s">
        <v>3</v>
      </c>
      <c r="L300" t="s">
        <v>3</v>
      </c>
      <c r="M300" t="s">
        <v>3</v>
      </c>
      <c r="N300" t="s">
        <v>3</v>
      </c>
      <c r="O300" t="s">
        <v>3</v>
      </c>
      <c r="P300" t="s">
        <v>3</v>
      </c>
      <c r="Q300" t="s">
        <v>3</v>
      </c>
      <c r="R300" t="s">
        <v>3</v>
      </c>
      <c r="S300" t="s">
        <v>3</v>
      </c>
      <c r="T300" s="77">
        <v>1.6E-2</v>
      </c>
      <c r="U300" s="27">
        <v>8415</v>
      </c>
      <c r="V300" s="47">
        <v>26</v>
      </c>
      <c r="W300" s="47">
        <v>2159</v>
      </c>
      <c r="X300" s="28">
        <v>3.15</v>
      </c>
    </row>
    <row r="301" spans="1:24" ht="14.5" customHeight="1" x14ac:dyDescent="0.35">
      <c r="A301" s="46"/>
      <c r="B301" t="s">
        <v>1685</v>
      </c>
      <c r="C301" s="142" t="s">
        <v>1</v>
      </c>
      <c r="D301" t="s">
        <v>3</v>
      </c>
      <c r="E301" t="s">
        <v>3</v>
      </c>
      <c r="F301" t="s">
        <v>3</v>
      </c>
      <c r="G301" t="s">
        <v>3</v>
      </c>
      <c r="H301" t="s">
        <v>3</v>
      </c>
      <c r="I301" t="s">
        <v>3</v>
      </c>
      <c r="J301" t="s">
        <v>3</v>
      </c>
      <c r="K301" t="s">
        <v>3</v>
      </c>
      <c r="L301" t="s">
        <v>3</v>
      </c>
      <c r="M301" t="s">
        <v>3</v>
      </c>
      <c r="N301" t="s">
        <v>3</v>
      </c>
      <c r="O301" t="s">
        <v>3</v>
      </c>
      <c r="P301" t="s">
        <v>3</v>
      </c>
      <c r="Q301" t="s">
        <v>3</v>
      </c>
      <c r="R301" t="s">
        <v>3</v>
      </c>
      <c r="S301" t="s">
        <v>3</v>
      </c>
      <c r="T301" s="77" t="s">
        <v>3</v>
      </c>
      <c r="U301" s="1" t="s">
        <v>3</v>
      </c>
      <c r="V301" s="29" t="s">
        <v>3</v>
      </c>
      <c r="W301" s="29" t="s">
        <v>3</v>
      </c>
      <c r="X301" s="55" t="s">
        <v>3</v>
      </c>
    </row>
    <row r="302" spans="1:24" ht="14.5" customHeight="1" x14ac:dyDescent="0.35">
      <c r="A302" s="46"/>
      <c r="B302" t="s">
        <v>1686</v>
      </c>
      <c r="C302" s="142" t="s">
        <v>1</v>
      </c>
      <c r="D302" t="s">
        <v>3</v>
      </c>
      <c r="E302" t="s">
        <v>3</v>
      </c>
      <c r="F302" t="s">
        <v>3</v>
      </c>
      <c r="G302" t="s">
        <v>3</v>
      </c>
      <c r="H302" t="s">
        <v>3</v>
      </c>
      <c r="I302" t="s">
        <v>3</v>
      </c>
      <c r="J302" t="s">
        <v>3</v>
      </c>
      <c r="K302" t="s">
        <v>3</v>
      </c>
      <c r="L302" t="s">
        <v>3</v>
      </c>
      <c r="M302" t="s">
        <v>3</v>
      </c>
      <c r="N302" t="s">
        <v>3</v>
      </c>
      <c r="O302" t="s">
        <v>3</v>
      </c>
      <c r="P302" t="s">
        <v>3</v>
      </c>
      <c r="Q302" t="s">
        <v>3</v>
      </c>
      <c r="R302" t="s">
        <v>3</v>
      </c>
      <c r="S302" t="s">
        <v>3</v>
      </c>
      <c r="T302" s="77" t="s">
        <v>3</v>
      </c>
      <c r="U302" s="1" t="s">
        <v>3</v>
      </c>
      <c r="V302" s="29" t="s">
        <v>3</v>
      </c>
      <c r="W302" s="29" t="s">
        <v>3</v>
      </c>
      <c r="X302" s="55" t="s">
        <v>3</v>
      </c>
    </row>
    <row r="303" spans="1:24" ht="14.5" customHeight="1" x14ac:dyDescent="0.35">
      <c r="A303" s="46"/>
      <c r="B303" t="s">
        <v>1687</v>
      </c>
      <c r="C303" s="142" t="s">
        <v>1</v>
      </c>
      <c r="D303" t="s">
        <v>3</v>
      </c>
      <c r="E303" t="s">
        <v>3</v>
      </c>
      <c r="F303" t="s">
        <v>3</v>
      </c>
      <c r="G303" t="s">
        <v>3</v>
      </c>
      <c r="H303" t="s">
        <v>3</v>
      </c>
      <c r="I303" t="s">
        <v>3</v>
      </c>
      <c r="J303" t="s">
        <v>3</v>
      </c>
      <c r="K303" t="s">
        <v>3</v>
      </c>
      <c r="L303" t="s">
        <v>3</v>
      </c>
      <c r="M303" t="s">
        <v>3</v>
      </c>
      <c r="N303" t="s">
        <v>3</v>
      </c>
      <c r="O303" t="s">
        <v>3</v>
      </c>
      <c r="P303" t="s">
        <v>3</v>
      </c>
      <c r="Q303" t="s">
        <v>3</v>
      </c>
      <c r="R303" t="s">
        <v>3</v>
      </c>
      <c r="S303" t="s">
        <v>3</v>
      </c>
      <c r="T303" s="77">
        <v>0.45</v>
      </c>
      <c r="U303" s="27">
        <v>82</v>
      </c>
      <c r="V303" s="47">
        <v>78782</v>
      </c>
      <c r="W303" s="47">
        <v>5.0000000000000001E-3</v>
      </c>
      <c r="X303" s="28">
        <v>0.1171</v>
      </c>
    </row>
    <row r="304" spans="1:24" ht="14.5" customHeight="1" x14ac:dyDescent="0.35">
      <c r="A304" s="46"/>
      <c r="B304" t="s">
        <v>1688</v>
      </c>
      <c r="C304" s="142" t="s">
        <v>1</v>
      </c>
      <c r="D304" t="s">
        <v>3</v>
      </c>
      <c r="E304" t="s">
        <v>3</v>
      </c>
      <c r="F304" t="s">
        <v>3</v>
      </c>
      <c r="G304" t="s">
        <v>3</v>
      </c>
      <c r="H304" t="s">
        <v>3</v>
      </c>
      <c r="I304" t="s">
        <v>3</v>
      </c>
      <c r="J304" t="s">
        <v>3</v>
      </c>
      <c r="K304" t="s">
        <v>3</v>
      </c>
      <c r="L304" t="s">
        <v>3</v>
      </c>
      <c r="M304" t="s">
        <v>3</v>
      </c>
      <c r="N304" t="s">
        <v>3</v>
      </c>
      <c r="O304" t="s">
        <v>3</v>
      </c>
      <c r="P304" t="s">
        <v>3</v>
      </c>
      <c r="Q304" t="s">
        <v>3</v>
      </c>
      <c r="R304" t="s">
        <v>3</v>
      </c>
      <c r="S304" t="s">
        <v>3</v>
      </c>
      <c r="T304" s="77">
        <v>0.47</v>
      </c>
      <c r="U304" s="27">
        <v>970</v>
      </c>
      <c r="V304" s="47">
        <v>38256</v>
      </c>
      <c r="W304" s="47">
        <v>0.122</v>
      </c>
      <c r="X304" s="28">
        <v>0.11840000000000001</v>
      </c>
    </row>
    <row r="305" spans="1:24" ht="14.5" customHeight="1" x14ac:dyDescent="0.35">
      <c r="A305" s="46"/>
      <c r="B305" t="s">
        <v>1689</v>
      </c>
      <c r="C305" s="142" t="s">
        <v>1</v>
      </c>
      <c r="D305" t="s">
        <v>3</v>
      </c>
      <c r="E305" t="s">
        <v>3</v>
      </c>
      <c r="F305" t="s">
        <v>3</v>
      </c>
      <c r="G305" t="s">
        <v>3</v>
      </c>
      <c r="H305" t="s">
        <v>3</v>
      </c>
      <c r="I305" t="s">
        <v>3</v>
      </c>
      <c r="J305" t="s">
        <v>3</v>
      </c>
      <c r="K305" t="s">
        <v>3</v>
      </c>
      <c r="L305" t="s">
        <v>3</v>
      </c>
      <c r="M305" t="s">
        <v>3</v>
      </c>
      <c r="N305" t="s">
        <v>3</v>
      </c>
      <c r="O305" t="s">
        <v>3</v>
      </c>
      <c r="P305" t="s">
        <v>3</v>
      </c>
      <c r="Q305" t="s">
        <v>3</v>
      </c>
      <c r="R305" t="s">
        <v>3</v>
      </c>
      <c r="S305" t="s">
        <v>3</v>
      </c>
      <c r="T305" s="77" t="s">
        <v>3</v>
      </c>
      <c r="U305" s="1" t="s">
        <v>3</v>
      </c>
      <c r="V305" s="29" t="s">
        <v>3</v>
      </c>
      <c r="W305" s="29" t="s">
        <v>3</v>
      </c>
      <c r="X305" s="55" t="s">
        <v>3</v>
      </c>
    </row>
    <row r="306" spans="1:24" ht="14.5" customHeight="1" x14ac:dyDescent="0.35">
      <c r="A306" s="46"/>
      <c r="B306" t="s">
        <v>1690</v>
      </c>
      <c r="C306" s="142" t="s">
        <v>1</v>
      </c>
      <c r="D306" t="s">
        <v>3</v>
      </c>
      <c r="E306" t="s">
        <v>3</v>
      </c>
      <c r="F306" t="s">
        <v>3</v>
      </c>
      <c r="G306" t="s">
        <v>3</v>
      </c>
      <c r="H306" t="s">
        <v>3</v>
      </c>
      <c r="I306" t="s">
        <v>3</v>
      </c>
      <c r="J306" t="s">
        <v>3</v>
      </c>
      <c r="K306" t="s">
        <v>3</v>
      </c>
      <c r="L306" t="s">
        <v>3</v>
      </c>
      <c r="M306" t="s">
        <v>3</v>
      </c>
      <c r="N306" t="s">
        <v>3</v>
      </c>
      <c r="O306" t="s">
        <v>3</v>
      </c>
      <c r="P306" t="s">
        <v>3</v>
      </c>
      <c r="Q306" t="s">
        <v>3</v>
      </c>
      <c r="R306" t="s">
        <v>3</v>
      </c>
      <c r="S306" t="s">
        <v>3</v>
      </c>
      <c r="T306" s="77">
        <v>0.44</v>
      </c>
      <c r="U306" s="27">
        <v>886</v>
      </c>
      <c r="V306" s="47">
        <v>5753</v>
      </c>
      <c r="W306" s="47">
        <v>0.74099999999999999</v>
      </c>
      <c r="X306" s="28">
        <v>0.1181</v>
      </c>
    </row>
    <row r="307" spans="1:24" ht="14.5" customHeight="1" x14ac:dyDescent="0.35">
      <c r="A307" s="46"/>
      <c r="B307" t="s">
        <v>1691</v>
      </c>
      <c r="C307" s="142" t="s">
        <v>1</v>
      </c>
      <c r="D307" t="s">
        <v>3</v>
      </c>
      <c r="E307" t="s">
        <v>3</v>
      </c>
      <c r="F307" t="s">
        <v>3</v>
      </c>
      <c r="G307" t="s">
        <v>3</v>
      </c>
      <c r="H307" t="s">
        <v>3</v>
      </c>
      <c r="I307" t="s">
        <v>3</v>
      </c>
      <c r="J307" t="s">
        <v>3</v>
      </c>
      <c r="K307" t="s">
        <v>3</v>
      </c>
      <c r="L307" t="s">
        <v>3</v>
      </c>
      <c r="M307" t="s">
        <v>3</v>
      </c>
      <c r="N307" t="s">
        <v>3</v>
      </c>
      <c r="O307" t="s">
        <v>3</v>
      </c>
      <c r="P307" t="s">
        <v>3</v>
      </c>
      <c r="Q307" t="s">
        <v>3</v>
      </c>
      <c r="R307" t="s">
        <v>3</v>
      </c>
      <c r="S307" t="s">
        <v>3</v>
      </c>
      <c r="T307" s="77">
        <v>0.44</v>
      </c>
      <c r="U307" s="27">
        <v>382</v>
      </c>
      <c r="V307" s="47">
        <v>6859</v>
      </c>
      <c r="W307" s="47">
        <v>0.26800000000000002</v>
      </c>
      <c r="X307" s="28">
        <v>0.1207</v>
      </c>
    </row>
    <row r="308" spans="1:24" ht="14.5" customHeight="1" x14ac:dyDescent="0.35">
      <c r="A308" s="50"/>
      <c r="B308" s="95" t="s">
        <v>1692</v>
      </c>
      <c r="C308" s="143" t="s">
        <v>1</v>
      </c>
      <c r="D308" s="95" t="s">
        <v>3</v>
      </c>
      <c r="E308" s="95" t="s">
        <v>3</v>
      </c>
      <c r="F308" s="95" t="s">
        <v>3</v>
      </c>
      <c r="G308" s="95" t="s">
        <v>3</v>
      </c>
      <c r="H308" s="95" t="s">
        <v>3</v>
      </c>
      <c r="I308" s="95" t="s">
        <v>3</v>
      </c>
      <c r="J308" s="95" t="s">
        <v>3</v>
      </c>
      <c r="K308" s="95" t="s">
        <v>3</v>
      </c>
      <c r="L308" s="95" t="s">
        <v>3</v>
      </c>
      <c r="M308" s="95" t="s">
        <v>3</v>
      </c>
      <c r="N308" s="95" t="s">
        <v>3</v>
      </c>
      <c r="O308" s="95" t="s">
        <v>3</v>
      </c>
      <c r="P308" s="95" t="s">
        <v>3</v>
      </c>
      <c r="Q308" s="95" t="s">
        <v>3</v>
      </c>
      <c r="R308" s="95" t="s">
        <v>3</v>
      </c>
      <c r="S308" s="95" t="s">
        <v>3</v>
      </c>
      <c r="T308" s="97">
        <v>0.62</v>
      </c>
      <c r="U308" s="35">
        <v>514</v>
      </c>
      <c r="V308" s="36">
        <v>9480</v>
      </c>
      <c r="W308" s="36">
        <v>0.26100000000000001</v>
      </c>
      <c r="X308" s="71">
        <v>0.1205</v>
      </c>
    </row>
    <row r="309" spans="1:24" ht="14.5" customHeight="1" x14ac:dyDescent="0.35">
      <c r="A309" s="23" t="s">
        <v>1718</v>
      </c>
      <c r="B309" s="94" t="s">
        <v>1693</v>
      </c>
      <c r="C309" s="141" t="s">
        <v>500</v>
      </c>
      <c r="D309" s="94">
        <v>60.384999999999998</v>
      </c>
      <c r="E309" s="94" t="s">
        <v>3</v>
      </c>
      <c r="F309" s="94" t="s">
        <v>3</v>
      </c>
      <c r="G309" s="94">
        <v>0.51900000000000002</v>
      </c>
      <c r="H309" s="94" t="s">
        <v>3</v>
      </c>
      <c r="I309" s="94">
        <v>39.095999999999997</v>
      </c>
      <c r="J309" s="94" t="s">
        <v>3</v>
      </c>
      <c r="K309" s="94" t="s">
        <v>3</v>
      </c>
      <c r="L309" s="94" t="s">
        <v>3</v>
      </c>
      <c r="M309" s="94" t="s">
        <v>3</v>
      </c>
      <c r="N309" s="94" t="s">
        <v>3</v>
      </c>
      <c r="O309" s="94" t="s">
        <v>3</v>
      </c>
      <c r="P309" s="94" t="s">
        <v>3</v>
      </c>
      <c r="Q309" s="94" t="s">
        <v>3</v>
      </c>
      <c r="R309" s="94" t="s">
        <v>3</v>
      </c>
      <c r="S309" s="94">
        <v>100</v>
      </c>
      <c r="T309" s="96" t="s">
        <v>3</v>
      </c>
      <c r="U309" s="23" t="s">
        <v>3</v>
      </c>
      <c r="V309" s="33" t="s">
        <v>3</v>
      </c>
      <c r="W309" s="33" t="s">
        <v>3</v>
      </c>
      <c r="X309" s="54" t="s">
        <v>3</v>
      </c>
    </row>
    <row r="310" spans="1:24" ht="14.5" customHeight="1" x14ac:dyDescent="0.35">
      <c r="A310" s="46"/>
      <c r="B310" t="s">
        <v>1694</v>
      </c>
      <c r="C310" s="142" t="s">
        <v>500</v>
      </c>
      <c r="D310">
        <v>60.877000000000002</v>
      </c>
      <c r="E310" t="s">
        <v>3</v>
      </c>
      <c r="F310" t="s">
        <v>3</v>
      </c>
      <c r="G310">
        <v>0</v>
      </c>
      <c r="H310" t="s">
        <v>3</v>
      </c>
      <c r="I310">
        <v>39.122999999999998</v>
      </c>
      <c r="J310" t="s">
        <v>3</v>
      </c>
      <c r="K310" t="s">
        <v>3</v>
      </c>
      <c r="L310" t="s">
        <v>3</v>
      </c>
      <c r="M310" t="s">
        <v>3</v>
      </c>
      <c r="N310" t="s">
        <v>3</v>
      </c>
      <c r="O310" t="s">
        <v>3</v>
      </c>
      <c r="P310" t="s">
        <v>3</v>
      </c>
      <c r="Q310" t="s">
        <v>3</v>
      </c>
      <c r="R310" t="s">
        <v>3</v>
      </c>
      <c r="S310">
        <v>100</v>
      </c>
      <c r="T310" s="77" t="s">
        <v>3</v>
      </c>
      <c r="U310" s="1" t="s">
        <v>3</v>
      </c>
      <c r="V310" s="29" t="s">
        <v>3</v>
      </c>
      <c r="W310" s="29" t="s">
        <v>3</v>
      </c>
      <c r="X310" s="55" t="s">
        <v>3</v>
      </c>
    </row>
    <row r="311" spans="1:24" ht="14.5" customHeight="1" x14ac:dyDescent="0.35">
      <c r="A311" s="46"/>
      <c r="B311" t="s">
        <v>1695</v>
      </c>
      <c r="C311" s="142" t="s">
        <v>500</v>
      </c>
      <c r="D311">
        <v>61.031999999999996</v>
      </c>
      <c r="E311" t="s">
        <v>3</v>
      </c>
      <c r="F311" t="s">
        <v>3</v>
      </c>
      <c r="G311">
        <v>0</v>
      </c>
      <c r="H311" t="s">
        <v>3</v>
      </c>
      <c r="I311">
        <v>38.968000000000004</v>
      </c>
      <c r="J311" t="s">
        <v>3</v>
      </c>
      <c r="K311" t="s">
        <v>3</v>
      </c>
      <c r="L311" t="s">
        <v>3</v>
      </c>
      <c r="M311" t="s">
        <v>3</v>
      </c>
      <c r="N311" t="s">
        <v>3</v>
      </c>
      <c r="O311" t="s">
        <v>3</v>
      </c>
      <c r="P311" t="s">
        <v>3</v>
      </c>
      <c r="Q311" t="s">
        <v>3</v>
      </c>
      <c r="R311" t="s">
        <v>3</v>
      </c>
      <c r="S311">
        <v>100</v>
      </c>
      <c r="T311" s="77" t="s">
        <v>3</v>
      </c>
      <c r="U311" s="1" t="s">
        <v>3</v>
      </c>
      <c r="V311" s="29" t="s">
        <v>3</v>
      </c>
      <c r="W311" s="29" t="s">
        <v>3</v>
      </c>
      <c r="X311" s="55" t="s">
        <v>3</v>
      </c>
    </row>
    <row r="312" spans="1:24" ht="14.5" customHeight="1" x14ac:dyDescent="0.35">
      <c r="A312" s="46"/>
      <c r="B312" t="s">
        <v>1696</v>
      </c>
      <c r="C312" s="142" t="s">
        <v>500</v>
      </c>
      <c r="D312">
        <v>60.241</v>
      </c>
      <c r="E312" t="s">
        <v>3</v>
      </c>
      <c r="F312" t="s">
        <v>3</v>
      </c>
      <c r="G312">
        <v>1.016</v>
      </c>
      <c r="H312" t="s">
        <v>3</v>
      </c>
      <c r="I312">
        <v>38.743000000000002</v>
      </c>
      <c r="J312" t="s">
        <v>3</v>
      </c>
      <c r="K312" t="s">
        <v>3</v>
      </c>
      <c r="L312" t="s">
        <v>3</v>
      </c>
      <c r="M312" t="s">
        <v>3</v>
      </c>
      <c r="N312" t="s">
        <v>3</v>
      </c>
      <c r="O312" t="s">
        <v>3</v>
      </c>
      <c r="P312" t="s">
        <v>3</v>
      </c>
      <c r="Q312" t="s">
        <v>3</v>
      </c>
      <c r="R312" t="s">
        <v>3</v>
      </c>
      <c r="S312">
        <v>100</v>
      </c>
      <c r="T312" s="77" t="s">
        <v>3</v>
      </c>
      <c r="U312" s="1" t="s">
        <v>3</v>
      </c>
      <c r="V312" s="29" t="s">
        <v>3</v>
      </c>
      <c r="W312" s="29" t="s">
        <v>3</v>
      </c>
      <c r="X312" s="55" t="s">
        <v>3</v>
      </c>
    </row>
    <row r="313" spans="1:24" ht="14.5" customHeight="1" x14ac:dyDescent="0.35">
      <c r="A313" s="46"/>
      <c r="B313" t="s">
        <v>1697</v>
      </c>
      <c r="C313" s="142" t="s">
        <v>500</v>
      </c>
      <c r="D313">
        <v>59.439</v>
      </c>
      <c r="E313" t="s">
        <v>3</v>
      </c>
      <c r="F313" t="s">
        <v>3</v>
      </c>
      <c r="G313">
        <v>1.6459999999999999</v>
      </c>
      <c r="H313" t="s">
        <v>3</v>
      </c>
      <c r="I313">
        <v>38.914999999999999</v>
      </c>
      <c r="J313" t="s">
        <v>3</v>
      </c>
      <c r="K313" t="s">
        <v>3</v>
      </c>
      <c r="L313" t="s">
        <v>3</v>
      </c>
      <c r="M313" t="s">
        <v>3</v>
      </c>
      <c r="N313" t="s">
        <v>3</v>
      </c>
      <c r="O313" t="s">
        <v>3</v>
      </c>
      <c r="P313" t="s">
        <v>3</v>
      </c>
      <c r="Q313" t="s">
        <v>3</v>
      </c>
      <c r="R313" t="s">
        <v>3</v>
      </c>
      <c r="S313">
        <v>100</v>
      </c>
      <c r="T313" s="77" t="s">
        <v>3</v>
      </c>
      <c r="U313" s="1" t="s">
        <v>3</v>
      </c>
      <c r="V313" s="29" t="s">
        <v>3</v>
      </c>
      <c r="W313" s="29" t="s">
        <v>3</v>
      </c>
      <c r="X313" s="55" t="s">
        <v>3</v>
      </c>
    </row>
    <row r="314" spans="1:24" ht="14.5" customHeight="1" x14ac:dyDescent="0.35">
      <c r="A314" s="46"/>
      <c r="B314" t="s">
        <v>1698</v>
      </c>
      <c r="C314" s="142" t="s">
        <v>500</v>
      </c>
      <c r="D314">
        <v>54.606000000000002</v>
      </c>
      <c r="E314" t="s">
        <v>3</v>
      </c>
      <c r="F314" t="s">
        <v>3</v>
      </c>
      <c r="G314">
        <v>6.4089999999999998</v>
      </c>
      <c r="H314" t="s">
        <v>3</v>
      </c>
      <c r="I314">
        <v>38.984000000000002</v>
      </c>
      <c r="J314" t="s">
        <v>3</v>
      </c>
      <c r="K314" t="s">
        <v>3</v>
      </c>
      <c r="L314" t="s">
        <v>3</v>
      </c>
      <c r="M314" t="s">
        <v>3</v>
      </c>
      <c r="N314" t="s">
        <v>3</v>
      </c>
      <c r="O314" t="s">
        <v>3</v>
      </c>
      <c r="P314" t="s">
        <v>3</v>
      </c>
      <c r="Q314" t="s">
        <v>3</v>
      </c>
      <c r="R314" t="s">
        <v>3</v>
      </c>
      <c r="S314">
        <v>99.998999999999995</v>
      </c>
      <c r="T314" s="77" t="s">
        <v>3</v>
      </c>
      <c r="U314" s="1" t="s">
        <v>3</v>
      </c>
      <c r="V314" s="29" t="s">
        <v>3</v>
      </c>
      <c r="W314" s="29" t="s">
        <v>3</v>
      </c>
      <c r="X314" s="55" t="s">
        <v>3</v>
      </c>
    </row>
    <row r="315" spans="1:24" ht="14.5" customHeight="1" x14ac:dyDescent="0.35">
      <c r="A315" s="46"/>
      <c r="B315" t="s">
        <v>1699</v>
      </c>
      <c r="C315" s="142" t="s">
        <v>500</v>
      </c>
      <c r="D315" t="s">
        <v>3</v>
      </c>
      <c r="E315" t="s">
        <v>3</v>
      </c>
      <c r="F315" t="s">
        <v>3</v>
      </c>
      <c r="G315" t="s">
        <v>3</v>
      </c>
      <c r="H315" t="s">
        <v>3</v>
      </c>
      <c r="I315" t="s">
        <v>3</v>
      </c>
      <c r="J315" t="s">
        <v>3</v>
      </c>
      <c r="K315" t="s">
        <v>3</v>
      </c>
      <c r="L315" t="s">
        <v>3</v>
      </c>
      <c r="M315" t="s">
        <v>3</v>
      </c>
      <c r="N315" t="s">
        <v>3</v>
      </c>
      <c r="O315" t="s">
        <v>3</v>
      </c>
      <c r="P315" t="s">
        <v>3</v>
      </c>
      <c r="Q315" t="s">
        <v>3</v>
      </c>
      <c r="R315" t="s">
        <v>3</v>
      </c>
      <c r="S315" t="s">
        <v>3</v>
      </c>
      <c r="T315" s="77" t="s">
        <v>3</v>
      </c>
      <c r="U315" s="1" t="s">
        <v>3</v>
      </c>
      <c r="V315" s="29" t="s">
        <v>3</v>
      </c>
      <c r="W315" s="29" t="s">
        <v>3</v>
      </c>
      <c r="X315" s="55" t="s">
        <v>3</v>
      </c>
    </row>
    <row r="316" spans="1:24" ht="14.5" customHeight="1" x14ac:dyDescent="0.35">
      <c r="A316" s="46"/>
      <c r="B316" t="s">
        <v>1700</v>
      </c>
      <c r="C316" s="142" t="s">
        <v>500</v>
      </c>
      <c r="D316" t="s">
        <v>3</v>
      </c>
      <c r="E316" t="s">
        <v>3</v>
      </c>
      <c r="F316" t="s">
        <v>3</v>
      </c>
      <c r="G316" t="s">
        <v>3</v>
      </c>
      <c r="H316" t="s">
        <v>3</v>
      </c>
      <c r="I316" t="s">
        <v>3</v>
      </c>
      <c r="J316" t="s">
        <v>3</v>
      </c>
      <c r="K316" t="s">
        <v>3</v>
      </c>
      <c r="L316" t="s">
        <v>3</v>
      </c>
      <c r="M316" t="s">
        <v>3</v>
      </c>
      <c r="N316" t="s">
        <v>3</v>
      </c>
      <c r="O316" t="s">
        <v>3</v>
      </c>
      <c r="P316" t="s">
        <v>3</v>
      </c>
      <c r="Q316" t="s">
        <v>3</v>
      </c>
      <c r="R316" t="s">
        <v>3</v>
      </c>
      <c r="S316" t="s">
        <v>3</v>
      </c>
      <c r="T316" s="77" t="s">
        <v>3</v>
      </c>
      <c r="U316" s="1" t="s">
        <v>3</v>
      </c>
      <c r="V316" s="29" t="s">
        <v>3</v>
      </c>
      <c r="W316" s="29" t="s">
        <v>3</v>
      </c>
      <c r="X316" s="55" t="s">
        <v>3</v>
      </c>
    </row>
    <row r="317" spans="1:24" ht="14.5" customHeight="1" x14ac:dyDescent="0.35">
      <c r="A317" s="46"/>
      <c r="B317" t="s">
        <v>1701</v>
      </c>
      <c r="C317" s="142" t="s">
        <v>500</v>
      </c>
      <c r="D317">
        <v>56.59</v>
      </c>
      <c r="E317" t="s">
        <v>3</v>
      </c>
      <c r="F317" t="s">
        <v>3</v>
      </c>
      <c r="G317">
        <v>4.2880000000000003</v>
      </c>
      <c r="H317" t="s">
        <v>3</v>
      </c>
      <c r="I317">
        <v>39.121000000000002</v>
      </c>
      <c r="J317" t="s">
        <v>3</v>
      </c>
      <c r="K317" t="s">
        <v>3</v>
      </c>
      <c r="L317" t="s">
        <v>3</v>
      </c>
      <c r="M317" t="s">
        <v>3</v>
      </c>
      <c r="N317" t="s">
        <v>3</v>
      </c>
      <c r="O317" t="s">
        <v>3</v>
      </c>
      <c r="P317" t="s">
        <v>3</v>
      </c>
      <c r="Q317" t="s">
        <v>3</v>
      </c>
      <c r="R317" t="s">
        <v>3</v>
      </c>
      <c r="S317">
        <v>99.998999999999995</v>
      </c>
      <c r="T317" s="77" t="s">
        <v>3</v>
      </c>
      <c r="U317" s="1" t="s">
        <v>3</v>
      </c>
      <c r="V317" s="29" t="s">
        <v>3</v>
      </c>
      <c r="W317" s="29" t="s">
        <v>3</v>
      </c>
      <c r="X317" s="55" t="s">
        <v>3</v>
      </c>
    </row>
    <row r="318" spans="1:24" ht="14.5" customHeight="1" x14ac:dyDescent="0.35">
      <c r="A318" s="46"/>
      <c r="B318" t="s">
        <v>1702</v>
      </c>
      <c r="C318" s="142" t="s">
        <v>500</v>
      </c>
      <c r="D318" t="s">
        <v>3</v>
      </c>
      <c r="E318" t="s">
        <v>3</v>
      </c>
      <c r="F318" t="s">
        <v>3</v>
      </c>
      <c r="G318" t="s">
        <v>3</v>
      </c>
      <c r="H318" t="s">
        <v>3</v>
      </c>
      <c r="I318" t="s">
        <v>3</v>
      </c>
      <c r="J318" t="s">
        <v>3</v>
      </c>
      <c r="K318" t="s">
        <v>3</v>
      </c>
      <c r="L318" t="s">
        <v>3</v>
      </c>
      <c r="M318" t="s">
        <v>3</v>
      </c>
      <c r="N318" t="s">
        <v>3</v>
      </c>
      <c r="O318" t="s">
        <v>3</v>
      </c>
      <c r="P318" t="s">
        <v>3</v>
      </c>
      <c r="Q318" t="s">
        <v>3</v>
      </c>
      <c r="R318" t="s">
        <v>3</v>
      </c>
      <c r="S318" t="s">
        <v>3</v>
      </c>
      <c r="T318" s="77" t="s">
        <v>3</v>
      </c>
      <c r="U318" s="1" t="s">
        <v>3</v>
      </c>
      <c r="V318" s="29" t="s">
        <v>3</v>
      </c>
      <c r="W318" s="29" t="s">
        <v>3</v>
      </c>
      <c r="X318" s="55" t="s">
        <v>3</v>
      </c>
    </row>
    <row r="319" spans="1:24" ht="14.5" customHeight="1" x14ac:dyDescent="0.35">
      <c r="A319" s="46"/>
      <c r="B319" t="s">
        <v>1703</v>
      </c>
      <c r="C319" s="142" t="s">
        <v>500</v>
      </c>
      <c r="D319" t="s">
        <v>3</v>
      </c>
      <c r="E319" t="s">
        <v>3</v>
      </c>
      <c r="F319" t="s">
        <v>3</v>
      </c>
      <c r="G319" t="s">
        <v>3</v>
      </c>
      <c r="H319" t="s">
        <v>3</v>
      </c>
      <c r="I319" t="s">
        <v>3</v>
      </c>
      <c r="J319" t="s">
        <v>3</v>
      </c>
      <c r="K319" t="s">
        <v>3</v>
      </c>
      <c r="L319" t="s">
        <v>3</v>
      </c>
      <c r="M319" t="s">
        <v>3</v>
      </c>
      <c r="N319" t="s">
        <v>3</v>
      </c>
      <c r="O319" t="s">
        <v>3</v>
      </c>
      <c r="P319" t="s">
        <v>3</v>
      </c>
      <c r="Q319" t="s">
        <v>3</v>
      </c>
      <c r="R319" t="s">
        <v>3</v>
      </c>
      <c r="S319" t="s">
        <v>3</v>
      </c>
      <c r="T319" s="77" t="s">
        <v>3</v>
      </c>
      <c r="U319" s="1" t="s">
        <v>3</v>
      </c>
      <c r="V319" s="29" t="s">
        <v>3</v>
      </c>
      <c r="W319" s="29" t="s">
        <v>3</v>
      </c>
      <c r="X319" s="55" t="s">
        <v>3</v>
      </c>
    </row>
    <row r="320" spans="1:24" ht="14.5" customHeight="1" x14ac:dyDescent="0.35">
      <c r="A320" s="46"/>
      <c r="B320" t="s">
        <v>1704</v>
      </c>
      <c r="C320" s="142" t="s">
        <v>500</v>
      </c>
      <c r="D320">
        <v>56.798000000000002</v>
      </c>
      <c r="E320" t="s">
        <v>3</v>
      </c>
      <c r="F320" t="s">
        <v>3</v>
      </c>
      <c r="G320">
        <v>4.7640000000000002</v>
      </c>
      <c r="H320" t="s">
        <v>3</v>
      </c>
      <c r="I320">
        <v>38.438000000000002</v>
      </c>
      <c r="J320" t="s">
        <v>3</v>
      </c>
      <c r="K320" t="s">
        <v>3</v>
      </c>
      <c r="L320" t="s">
        <v>3</v>
      </c>
      <c r="M320" t="s">
        <v>3</v>
      </c>
      <c r="N320" t="s">
        <v>3</v>
      </c>
      <c r="O320" t="s">
        <v>3</v>
      </c>
      <c r="P320" t="s">
        <v>3</v>
      </c>
      <c r="Q320" t="s">
        <v>3</v>
      </c>
      <c r="R320" t="s">
        <v>3</v>
      </c>
      <c r="S320">
        <v>100</v>
      </c>
      <c r="T320" s="77" t="s">
        <v>3</v>
      </c>
      <c r="U320" s="1" t="s">
        <v>3</v>
      </c>
      <c r="V320" s="29" t="s">
        <v>3</v>
      </c>
      <c r="W320" s="29" t="s">
        <v>3</v>
      </c>
      <c r="X320" s="55" t="s">
        <v>3</v>
      </c>
    </row>
    <row r="321" spans="1:24" ht="14.5" customHeight="1" x14ac:dyDescent="0.35">
      <c r="A321" s="46"/>
      <c r="B321" t="s">
        <v>1705</v>
      </c>
      <c r="C321" s="142" t="s">
        <v>500</v>
      </c>
      <c r="D321">
        <v>54.628999999999998</v>
      </c>
      <c r="E321" t="s">
        <v>3</v>
      </c>
      <c r="F321" t="s">
        <v>3</v>
      </c>
      <c r="G321">
        <v>6.7679999999999998</v>
      </c>
      <c r="H321" t="s">
        <v>3</v>
      </c>
      <c r="I321">
        <v>38.603999999999999</v>
      </c>
      <c r="J321" t="s">
        <v>3</v>
      </c>
      <c r="K321" t="s">
        <v>3</v>
      </c>
      <c r="L321" t="s">
        <v>3</v>
      </c>
      <c r="M321" t="s">
        <v>3</v>
      </c>
      <c r="N321" t="s">
        <v>3</v>
      </c>
      <c r="O321" t="s">
        <v>3</v>
      </c>
      <c r="P321" t="s">
        <v>3</v>
      </c>
      <c r="Q321" t="s">
        <v>3</v>
      </c>
      <c r="R321" t="s">
        <v>3</v>
      </c>
      <c r="S321">
        <v>100.001</v>
      </c>
      <c r="T321" s="77" t="s">
        <v>3</v>
      </c>
      <c r="U321" s="1" t="s">
        <v>3</v>
      </c>
      <c r="V321" s="29" t="s">
        <v>3</v>
      </c>
      <c r="W321" s="29" t="s">
        <v>3</v>
      </c>
      <c r="X321" s="55" t="s">
        <v>3</v>
      </c>
    </row>
    <row r="322" spans="1:24" ht="14.5" customHeight="1" x14ac:dyDescent="0.35">
      <c r="A322" s="46"/>
      <c r="B322" t="s">
        <v>1706</v>
      </c>
      <c r="C322" s="142" t="s">
        <v>500</v>
      </c>
      <c r="D322">
        <v>54.744</v>
      </c>
      <c r="E322" t="s">
        <v>3</v>
      </c>
      <c r="F322" t="s">
        <v>3</v>
      </c>
      <c r="G322">
        <v>6.9640000000000004</v>
      </c>
      <c r="H322" t="s">
        <v>3</v>
      </c>
      <c r="I322">
        <v>38.290999999999997</v>
      </c>
      <c r="J322" t="s">
        <v>3</v>
      </c>
      <c r="K322" t="s">
        <v>3</v>
      </c>
      <c r="L322" t="s">
        <v>3</v>
      </c>
      <c r="M322" t="s">
        <v>3</v>
      </c>
      <c r="N322" t="s">
        <v>3</v>
      </c>
      <c r="O322" t="s">
        <v>3</v>
      </c>
      <c r="P322" t="s">
        <v>3</v>
      </c>
      <c r="Q322" t="s">
        <v>3</v>
      </c>
      <c r="R322" t="s">
        <v>3</v>
      </c>
      <c r="S322">
        <v>99.998999999999995</v>
      </c>
      <c r="T322" s="77" t="s">
        <v>3</v>
      </c>
      <c r="U322" s="1" t="s">
        <v>3</v>
      </c>
      <c r="V322" s="29" t="s">
        <v>3</v>
      </c>
      <c r="W322" s="29" t="s">
        <v>3</v>
      </c>
      <c r="X322" s="55" t="s">
        <v>3</v>
      </c>
    </row>
    <row r="323" spans="1:24" ht="14.5" customHeight="1" x14ac:dyDescent="0.35">
      <c r="A323" s="46"/>
      <c r="B323" t="s">
        <v>1707</v>
      </c>
      <c r="C323" s="142" t="s">
        <v>500</v>
      </c>
      <c r="D323">
        <v>55.197000000000003</v>
      </c>
      <c r="E323" t="s">
        <v>3</v>
      </c>
      <c r="F323" t="s">
        <v>3</v>
      </c>
      <c r="G323">
        <v>6.4569999999999999</v>
      </c>
      <c r="H323" t="s">
        <v>3</v>
      </c>
      <c r="I323">
        <v>38.345999999999997</v>
      </c>
      <c r="J323" t="s">
        <v>3</v>
      </c>
      <c r="K323" t="s">
        <v>3</v>
      </c>
      <c r="L323" t="s">
        <v>3</v>
      </c>
      <c r="M323" t="s">
        <v>3</v>
      </c>
      <c r="N323" t="s">
        <v>3</v>
      </c>
      <c r="O323" t="s">
        <v>3</v>
      </c>
      <c r="P323" t="s">
        <v>3</v>
      </c>
      <c r="Q323" t="s">
        <v>3</v>
      </c>
      <c r="R323" t="s">
        <v>3</v>
      </c>
      <c r="S323">
        <v>100</v>
      </c>
      <c r="T323" s="77" t="s">
        <v>3</v>
      </c>
      <c r="U323" s="1" t="s">
        <v>3</v>
      </c>
      <c r="V323" s="29" t="s">
        <v>3</v>
      </c>
      <c r="W323" s="29" t="s">
        <v>3</v>
      </c>
      <c r="X323" s="55" t="s">
        <v>3</v>
      </c>
    </row>
    <row r="324" spans="1:24" ht="14.5" customHeight="1" x14ac:dyDescent="0.35">
      <c r="A324" s="46"/>
      <c r="B324" t="s">
        <v>1708</v>
      </c>
      <c r="C324" s="142" t="s">
        <v>500</v>
      </c>
      <c r="D324">
        <v>54.652000000000001</v>
      </c>
      <c r="E324" t="s">
        <v>3</v>
      </c>
      <c r="F324" t="s">
        <v>3</v>
      </c>
      <c r="G324">
        <v>7.3170000000000002</v>
      </c>
      <c r="H324" t="s">
        <v>3</v>
      </c>
      <c r="I324">
        <v>38.030999999999999</v>
      </c>
      <c r="J324" t="s">
        <v>3</v>
      </c>
      <c r="K324" t="s">
        <v>3</v>
      </c>
      <c r="L324" t="s">
        <v>3</v>
      </c>
      <c r="M324" t="s">
        <v>3</v>
      </c>
      <c r="N324" t="s">
        <v>3</v>
      </c>
      <c r="O324" t="s">
        <v>3</v>
      </c>
      <c r="P324" t="s">
        <v>3</v>
      </c>
      <c r="Q324" t="s">
        <v>3</v>
      </c>
      <c r="R324" t="s">
        <v>3</v>
      </c>
      <c r="S324">
        <v>100</v>
      </c>
      <c r="T324" s="77" t="s">
        <v>3</v>
      </c>
      <c r="U324" s="1" t="s">
        <v>3</v>
      </c>
      <c r="V324" s="29" t="s">
        <v>3</v>
      </c>
      <c r="W324" s="29" t="s">
        <v>3</v>
      </c>
      <c r="X324" s="55" t="s">
        <v>3</v>
      </c>
    </row>
    <row r="325" spans="1:24" ht="14.5" customHeight="1" x14ac:dyDescent="0.35">
      <c r="A325" s="46"/>
      <c r="B325" t="s">
        <v>1709</v>
      </c>
      <c r="C325" s="142" t="s">
        <v>500</v>
      </c>
      <c r="D325">
        <v>53.786999999999999</v>
      </c>
      <c r="E325" t="s">
        <v>3</v>
      </c>
      <c r="F325" t="s">
        <v>3</v>
      </c>
      <c r="G325">
        <v>7.8840000000000003</v>
      </c>
      <c r="H325" t="s">
        <v>3</v>
      </c>
      <c r="I325">
        <v>38.33</v>
      </c>
      <c r="J325" t="s">
        <v>3</v>
      </c>
      <c r="K325" t="s">
        <v>3</v>
      </c>
      <c r="L325" t="s">
        <v>3</v>
      </c>
      <c r="M325" t="s">
        <v>3</v>
      </c>
      <c r="N325" t="s">
        <v>3</v>
      </c>
      <c r="O325" t="s">
        <v>3</v>
      </c>
      <c r="P325" t="s">
        <v>3</v>
      </c>
      <c r="Q325" t="s">
        <v>3</v>
      </c>
      <c r="R325" t="s">
        <v>3</v>
      </c>
      <c r="S325">
        <v>100.001</v>
      </c>
      <c r="T325" s="77" t="s">
        <v>3</v>
      </c>
      <c r="U325" s="1" t="s">
        <v>3</v>
      </c>
      <c r="V325" s="29" t="s">
        <v>3</v>
      </c>
      <c r="W325" s="29" t="s">
        <v>3</v>
      </c>
      <c r="X325" s="55" t="s">
        <v>3</v>
      </c>
    </row>
    <row r="326" spans="1:24" ht="14.5" customHeight="1" x14ac:dyDescent="0.35">
      <c r="A326" s="46"/>
      <c r="B326" t="s">
        <v>1710</v>
      </c>
      <c r="C326" s="142" t="s">
        <v>500</v>
      </c>
      <c r="D326">
        <v>57.281999999999996</v>
      </c>
      <c r="E326" t="s">
        <v>3</v>
      </c>
      <c r="F326" t="s">
        <v>3</v>
      </c>
      <c r="G326">
        <v>4.3369999999999997</v>
      </c>
      <c r="H326" t="s">
        <v>3</v>
      </c>
      <c r="I326">
        <v>38.381</v>
      </c>
      <c r="J326" t="s">
        <v>3</v>
      </c>
      <c r="K326" t="s">
        <v>3</v>
      </c>
      <c r="L326" t="s">
        <v>3</v>
      </c>
      <c r="M326" t="s">
        <v>3</v>
      </c>
      <c r="N326" t="s">
        <v>3</v>
      </c>
      <c r="O326" t="s">
        <v>3</v>
      </c>
      <c r="P326" t="s">
        <v>3</v>
      </c>
      <c r="Q326" t="s">
        <v>3</v>
      </c>
      <c r="R326" t="s">
        <v>3</v>
      </c>
      <c r="S326">
        <v>100</v>
      </c>
      <c r="T326" s="77" t="s">
        <v>3</v>
      </c>
      <c r="U326" s="1" t="s">
        <v>3</v>
      </c>
      <c r="V326" s="29" t="s">
        <v>3</v>
      </c>
      <c r="W326" s="29" t="s">
        <v>3</v>
      </c>
      <c r="X326" s="55" t="s">
        <v>3</v>
      </c>
    </row>
    <row r="327" spans="1:24" ht="14.5" customHeight="1" x14ac:dyDescent="0.35">
      <c r="A327" s="46"/>
      <c r="B327" t="s">
        <v>1711</v>
      </c>
      <c r="C327" s="142" t="s">
        <v>500</v>
      </c>
      <c r="D327">
        <v>56.058</v>
      </c>
      <c r="E327" t="s">
        <v>3</v>
      </c>
      <c r="F327" t="s">
        <v>3</v>
      </c>
      <c r="G327">
        <v>5.282</v>
      </c>
      <c r="H327" t="s">
        <v>3</v>
      </c>
      <c r="I327">
        <v>38.659999999999997</v>
      </c>
      <c r="J327" t="s">
        <v>3</v>
      </c>
      <c r="K327" t="s">
        <v>3</v>
      </c>
      <c r="L327" t="s">
        <v>3</v>
      </c>
      <c r="M327" t="s">
        <v>3</v>
      </c>
      <c r="N327" t="s">
        <v>3</v>
      </c>
      <c r="O327" t="s">
        <v>3</v>
      </c>
      <c r="P327" t="s">
        <v>3</v>
      </c>
      <c r="Q327" t="s">
        <v>3</v>
      </c>
      <c r="R327" t="s">
        <v>3</v>
      </c>
      <c r="S327">
        <v>100</v>
      </c>
      <c r="T327" s="77" t="s">
        <v>3</v>
      </c>
      <c r="U327" s="1" t="s">
        <v>3</v>
      </c>
      <c r="V327" s="29" t="s">
        <v>3</v>
      </c>
      <c r="W327" s="29" t="s">
        <v>3</v>
      </c>
      <c r="X327" s="55" t="s">
        <v>3</v>
      </c>
    </row>
    <row r="328" spans="1:24" ht="14.5" customHeight="1" x14ac:dyDescent="0.35">
      <c r="A328" s="46"/>
      <c r="B328" t="s">
        <v>1712</v>
      </c>
      <c r="C328" s="142" t="s">
        <v>500</v>
      </c>
      <c r="D328">
        <v>56.581000000000003</v>
      </c>
      <c r="E328" t="s">
        <v>3</v>
      </c>
      <c r="F328" t="s">
        <v>3</v>
      </c>
      <c r="G328">
        <v>4.6740000000000004</v>
      </c>
      <c r="H328" t="s">
        <v>3</v>
      </c>
      <c r="I328">
        <v>38.744999999999997</v>
      </c>
      <c r="J328" t="s">
        <v>3</v>
      </c>
      <c r="K328" t="s">
        <v>3</v>
      </c>
      <c r="L328" t="s">
        <v>3</v>
      </c>
      <c r="M328" t="s">
        <v>3</v>
      </c>
      <c r="N328" t="s">
        <v>3</v>
      </c>
      <c r="O328" t="s">
        <v>3</v>
      </c>
      <c r="P328" t="s">
        <v>3</v>
      </c>
      <c r="Q328" t="s">
        <v>3</v>
      </c>
      <c r="R328" t="s">
        <v>3</v>
      </c>
      <c r="S328">
        <v>100</v>
      </c>
      <c r="T328" s="77" t="s">
        <v>3</v>
      </c>
      <c r="U328" s="1" t="s">
        <v>3</v>
      </c>
      <c r="V328" s="29" t="s">
        <v>3</v>
      </c>
      <c r="W328" s="29" t="s">
        <v>3</v>
      </c>
      <c r="X328" s="55" t="s">
        <v>3</v>
      </c>
    </row>
    <row r="329" spans="1:24" ht="14.5" customHeight="1" x14ac:dyDescent="0.35">
      <c r="A329" s="46"/>
      <c r="B329" t="s">
        <v>1713</v>
      </c>
      <c r="C329" s="142" t="s">
        <v>500</v>
      </c>
      <c r="D329">
        <v>55.645000000000003</v>
      </c>
      <c r="E329" t="s">
        <v>3</v>
      </c>
      <c r="F329" t="s">
        <v>3</v>
      </c>
      <c r="G329">
        <v>5.5</v>
      </c>
      <c r="H329" t="s">
        <v>3</v>
      </c>
      <c r="I329">
        <v>38.856000000000002</v>
      </c>
      <c r="J329" t="s">
        <v>3</v>
      </c>
      <c r="K329" t="s">
        <v>3</v>
      </c>
      <c r="L329" t="s">
        <v>3</v>
      </c>
      <c r="M329" t="s">
        <v>3</v>
      </c>
      <c r="N329" t="s">
        <v>3</v>
      </c>
      <c r="O329" t="s">
        <v>3</v>
      </c>
      <c r="P329" t="s">
        <v>3</v>
      </c>
      <c r="Q329" t="s">
        <v>3</v>
      </c>
      <c r="R329" t="s">
        <v>3</v>
      </c>
      <c r="S329">
        <v>100.001</v>
      </c>
      <c r="T329" s="77" t="s">
        <v>3</v>
      </c>
      <c r="U329" s="1" t="s">
        <v>3</v>
      </c>
      <c r="V329" s="29" t="s">
        <v>3</v>
      </c>
      <c r="W329" s="29" t="s">
        <v>3</v>
      </c>
      <c r="X329" s="55" t="s">
        <v>3</v>
      </c>
    </row>
    <row r="330" spans="1:24" ht="14.5" customHeight="1" x14ac:dyDescent="0.35">
      <c r="A330" s="46"/>
      <c r="B330" t="s">
        <v>1714</v>
      </c>
      <c r="C330" s="142" t="s">
        <v>500</v>
      </c>
      <c r="D330">
        <v>58.314999999999998</v>
      </c>
      <c r="E330" t="s">
        <v>3</v>
      </c>
      <c r="F330" t="s">
        <v>3</v>
      </c>
      <c r="G330">
        <v>3.08</v>
      </c>
      <c r="H330" t="s">
        <v>3</v>
      </c>
      <c r="I330">
        <v>38.604999999999997</v>
      </c>
      <c r="J330" t="s">
        <v>3</v>
      </c>
      <c r="K330" t="s">
        <v>3</v>
      </c>
      <c r="L330" t="s">
        <v>3</v>
      </c>
      <c r="M330" t="s">
        <v>3</v>
      </c>
      <c r="N330" t="s">
        <v>3</v>
      </c>
      <c r="O330" t="s">
        <v>3</v>
      </c>
      <c r="P330" t="s">
        <v>3</v>
      </c>
      <c r="Q330" t="s">
        <v>3</v>
      </c>
      <c r="R330" t="s">
        <v>3</v>
      </c>
      <c r="S330">
        <v>100</v>
      </c>
      <c r="T330" s="77" t="s">
        <v>3</v>
      </c>
      <c r="U330" s="1" t="s">
        <v>3</v>
      </c>
      <c r="V330" s="29" t="s">
        <v>3</v>
      </c>
      <c r="W330" s="29" t="s">
        <v>3</v>
      </c>
      <c r="X330" s="55" t="s">
        <v>3</v>
      </c>
    </row>
    <row r="331" spans="1:24" ht="14.5" customHeight="1" x14ac:dyDescent="0.35">
      <c r="A331" s="46"/>
      <c r="B331" t="s">
        <v>1715</v>
      </c>
      <c r="C331" s="142" t="s">
        <v>1727</v>
      </c>
      <c r="D331" t="s">
        <v>3</v>
      </c>
      <c r="E331" t="s">
        <v>3</v>
      </c>
      <c r="F331" t="s">
        <v>3</v>
      </c>
      <c r="G331" t="s">
        <v>3</v>
      </c>
      <c r="H331" t="s">
        <v>3</v>
      </c>
      <c r="I331" t="s">
        <v>3</v>
      </c>
      <c r="J331" t="s">
        <v>3</v>
      </c>
      <c r="K331" t="s">
        <v>3</v>
      </c>
      <c r="L331" t="s">
        <v>3</v>
      </c>
      <c r="M331" t="s">
        <v>3</v>
      </c>
      <c r="N331" t="s">
        <v>3</v>
      </c>
      <c r="O331" t="s">
        <v>3</v>
      </c>
      <c r="P331" t="s">
        <v>3</v>
      </c>
      <c r="Q331" t="s">
        <v>3</v>
      </c>
      <c r="R331" t="s">
        <v>3</v>
      </c>
      <c r="S331" t="s">
        <v>3</v>
      </c>
      <c r="T331" s="77" t="s">
        <v>3</v>
      </c>
      <c r="U331" s="1" t="s">
        <v>3</v>
      </c>
      <c r="V331" s="29" t="s">
        <v>3</v>
      </c>
      <c r="W331" s="29" t="s">
        <v>3</v>
      </c>
      <c r="X331" s="55" t="s">
        <v>3</v>
      </c>
    </row>
    <row r="332" spans="1:24" ht="14.5" customHeight="1" x14ac:dyDescent="0.35">
      <c r="A332" s="46"/>
      <c r="B332" t="s">
        <v>1716</v>
      </c>
      <c r="C332" s="142" t="s">
        <v>1727</v>
      </c>
      <c r="D332" t="s">
        <v>3</v>
      </c>
      <c r="E332" t="s">
        <v>3</v>
      </c>
      <c r="F332" t="s">
        <v>3</v>
      </c>
      <c r="G332" t="s">
        <v>3</v>
      </c>
      <c r="H332" t="s">
        <v>3</v>
      </c>
      <c r="I332" t="s">
        <v>3</v>
      </c>
      <c r="J332" t="s">
        <v>3</v>
      </c>
      <c r="K332" t="s">
        <v>3</v>
      </c>
      <c r="L332" t="s">
        <v>3</v>
      </c>
      <c r="M332" t="s">
        <v>3</v>
      </c>
      <c r="N332" t="s">
        <v>3</v>
      </c>
      <c r="O332" t="s">
        <v>3</v>
      </c>
      <c r="P332" t="s">
        <v>3</v>
      </c>
      <c r="Q332" t="s">
        <v>3</v>
      </c>
      <c r="R332" t="s">
        <v>3</v>
      </c>
      <c r="S332" t="s">
        <v>3</v>
      </c>
      <c r="T332" s="77" t="s">
        <v>3</v>
      </c>
      <c r="U332" s="1" t="s">
        <v>3</v>
      </c>
      <c r="V332" s="29" t="s">
        <v>3</v>
      </c>
      <c r="W332" s="29" t="s">
        <v>3</v>
      </c>
      <c r="X332" s="55" t="s">
        <v>3</v>
      </c>
    </row>
    <row r="333" spans="1:24" ht="14.5" customHeight="1" x14ac:dyDescent="0.35">
      <c r="A333" s="50"/>
      <c r="B333" s="95" t="s">
        <v>1717</v>
      </c>
      <c r="C333" s="143" t="s">
        <v>1727</v>
      </c>
      <c r="D333" s="95" t="s">
        <v>3</v>
      </c>
      <c r="E333" s="95" t="s">
        <v>3</v>
      </c>
      <c r="F333" s="95" t="s">
        <v>3</v>
      </c>
      <c r="G333" s="95" t="s">
        <v>3</v>
      </c>
      <c r="H333" s="95" t="s">
        <v>3</v>
      </c>
      <c r="I333" s="95" t="s">
        <v>3</v>
      </c>
      <c r="J333" s="95" t="s">
        <v>3</v>
      </c>
      <c r="K333" s="95" t="s">
        <v>3</v>
      </c>
      <c r="L333" s="95" t="s">
        <v>3</v>
      </c>
      <c r="M333" s="95" t="s">
        <v>3</v>
      </c>
      <c r="N333" s="95" t="s">
        <v>3</v>
      </c>
      <c r="O333" s="95" t="s">
        <v>3</v>
      </c>
      <c r="P333" s="95" t="s">
        <v>3</v>
      </c>
      <c r="Q333" s="95" t="s">
        <v>3</v>
      </c>
      <c r="R333" s="95" t="s">
        <v>3</v>
      </c>
      <c r="S333" s="95" t="s">
        <v>3</v>
      </c>
      <c r="T333" s="97" t="s">
        <v>3</v>
      </c>
      <c r="U333" s="8" t="s">
        <v>3</v>
      </c>
      <c r="V333" s="7" t="s">
        <v>3</v>
      </c>
      <c r="W333" s="7" t="s">
        <v>3</v>
      </c>
      <c r="X333" s="56" t="s">
        <v>3</v>
      </c>
    </row>
    <row r="334" spans="1:24" ht="14.5" customHeight="1" x14ac:dyDescent="0.35">
      <c r="A334" s="43" t="s">
        <v>488</v>
      </c>
      <c r="B334" s="74" t="s">
        <v>1719</v>
      </c>
      <c r="C334" s="144" t="s">
        <v>1727</v>
      </c>
      <c r="D334" s="94" t="s">
        <v>3</v>
      </c>
      <c r="E334" s="94" t="s">
        <v>3</v>
      </c>
      <c r="F334" s="94" t="s">
        <v>3</v>
      </c>
      <c r="G334" s="94" t="s">
        <v>3</v>
      </c>
      <c r="H334" s="94" t="s">
        <v>3</v>
      </c>
      <c r="I334" s="94" t="s">
        <v>3</v>
      </c>
      <c r="J334" s="94" t="s">
        <v>3</v>
      </c>
      <c r="K334" s="94" t="s">
        <v>3</v>
      </c>
      <c r="L334" s="94" t="s">
        <v>3</v>
      </c>
      <c r="M334" s="94" t="s">
        <v>3</v>
      </c>
      <c r="N334" s="94" t="s">
        <v>3</v>
      </c>
      <c r="O334" s="94" t="s">
        <v>3</v>
      </c>
      <c r="P334" s="94" t="s">
        <v>3</v>
      </c>
      <c r="Q334" s="94" t="s">
        <v>3</v>
      </c>
      <c r="R334" s="94" t="s">
        <v>3</v>
      </c>
      <c r="S334" s="94" t="s">
        <v>3</v>
      </c>
      <c r="T334" s="96" t="s">
        <v>3</v>
      </c>
      <c r="U334" s="23" t="s">
        <v>3</v>
      </c>
      <c r="V334" s="33" t="s">
        <v>3</v>
      </c>
      <c r="W334" s="33" t="s">
        <v>3</v>
      </c>
      <c r="X334" s="54" t="s">
        <v>3</v>
      </c>
    </row>
    <row r="335" spans="1:24" ht="14.5" customHeight="1" x14ac:dyDescent="0.35">
      <c r="A335" s="46"/>
      <c r="B335" s="75" t="s">
        <v>1720</v>
      </c>
      <c r="C335" s="145" t="s">
        <v>1727</v>
      </c>
      <c r="D335" t="s">
        <v>3</v>
      </c>
      <c r="E335" t="s">
        <v>3</v>
      </c>
      <c r="F335" t="s">
        <v>3</v>
      </c>
      <c r="G335" t="s">
        <v>3</v>
      </c>
      <c r="H335" t="s">
        <v>3</v>
      </c>
      <c r="I335" t="s">
        <v>3</v>
      </c>
      <c r="J335" t="s">
        <v>3</v>
      </c>
      <c r="K335" t="s">
        <v>3</v>
      </c>
      <c r="L335" t="s">
        <v>3</v>
      </c>
      <c r="M335" t="s">
        <v>3</v>
      </c>
      <c r="N335" t="s">
        <v>3</v>
      </c>
      <c r="O335" t="s">
        <v>3</v>
      </c>
      <c r="P335" t="s">
        <v>3</v>
      </c>
      <c r="Q335" t="s">
        <v>3</v>
      </c>
      <c r="R335" t="s">
        <v>3</v>
      </c>
      <c r="S335" t="s">
        <v>3</v>
      </c>
      <c r="T335" s="77" t="s">
        <v>3</v>
      </c>
      <c r="U335" s="1" t="s">
        <v>3</v>
      </c>
      <c r="V335" s="29" t="s">
        <v>3</v>
      </c>
      <c r="W335" s="29" t="s">
        <v>3</v>
      </c>
      <c r="X335" s="55" t="s">
        <v>3</v>
      </c>
    </row>
    <row r="336" spans="1:24" ht="14.5" customHeight="1" x14ac:dyDescent="0.35">
      <c r="A336" s="46"/>
      <c r="B336" s="75" t="s">
        <v>1721</v>
      </c>
      <c r="C336" s="145" t="s">
        <v>1727</v>
      </c>
      <c r="D336" t="s">
        <v>3</v>
      </c>
      <c r="E336" t="s">
        <v>3</v>
      </c>
      <c r="F336" t="s">
        <v>3</v>
      </c>
      <c r="G336" t="s">
        <v>3</v>
      </c>
      <c r="H336" t="s">
        <v>3</v>
      </c>
      <c r="I336" t="s">
        <v>3</v>
      </c>
      <c r="J336" t="s">
        <v>3</v>
      </c>
      <c r="K336" t="s">
        <v>3</v>
      </c>
      <c r="L336" t="s">
        <v>3</v>
      </c>
      <c r="M336" t="s">
        <v>3</v>
      </c>
      <c r="N336" t="s">
        <v>3</v>
      </c>
      <c r="O336" t="s">
        <v>3</v>
      </c>
      <c r="P336" t="s">
        <v>3</v>
      </c>
      <c r="Q336" t="s">
        <v>3</v>
      </c>
      <c r="R336" t="s">
        <v>3</v>
      </c>
      <c r="S336" t="s">
        <v>3</v>
      </c>
      <c r="T336" s="77" t="s">
        <v>3</v>
      </c>
      <c r="U336" s="1" t="s">
        <v>3</v>
      </c>
      <c r="V336" s="29" t="s">
        <v>3</v>
      </c>
      <c r="W336" s="29" t="s">
        <v>3</v>
      </c>
      <c r="X336" s="55" t="s">
        <v>3</v>
      </c>
    </row>
    <row r="337" spans="1:24" ht="14.5" customHeight="1" x14ac:dyDescent="0.35">
      <c r="A337" s="46"/>
      <c r="B337" s="75" t="s">
        <v>1722</v>
      </c>
      <c r="C337" s="145" t="s">
        <v>1727</v>
      </c>
      <c r="D337" t="s">
        <v>3</v>
      </c>
      <c r="E337" t="s">
        <v>3</v>
      </c>
      <c r="F337" t="s">
        <v>3</v>
      </c>
      <c r="G337" t="s">
        <v>3</v>
      </c>
      <c r="H337" t="s">
        <v>3</v>
      </c>
      <c r="I337" t="s">
        <v>3</v>
      </c>
      <c r="J337" t="s">
        <v>3</v>
      </c>
      <c r="K337" t="s">
        <v>3</v>
      </c>
      <c r="L337" t="s">
        <v>3</v>
      </c>
      <c r="M337" t="s">
        <v>3</v>
      </c>
      <c r="N337" t="s">
        <v>3</v>
      </c>
      <c r="O337" t="s">
        <v>3</v>
      </c>
      <c r="P337" t="s">
        <v>3</v>
      </c>
      <c r="Q337" t="s">
        <v>3</v>
      </c>
      <c r="R337" t="s">
        <v>3</v>
      </c>
      <c r="S337" t="s">
        <v>3</v>
      </c>
      <c r="T337" s="77" t="s">
        <v>3</v>
      </c>
      <c r="U337" s="1" t="s">
        <v>3</v>
      </c>
      <c r="V337" s="29" t="s">
        <v>3</v>
      </c>
      <c r="W337" s="29" t="s">
        <v>3</v>
      </c>
      <c r="X337" s="55" t="s">
        <v>3</v>
      </c>
    </row>
    <row r="338" spans="1:24" ht="14.5" customHeight="1" x14ac:dyDescent="0.35">
      <c r="A338" s="46"/>
      <c r="B338" s="75" t="s">
        <v>1723</v>
      </c>
      <c r="C338" s="145" t="s">
        <v>1727</v>
      </c>
      <c r="D338" t="s">
        <v>3</v>
      </c>
      <c r="E338" t="s">
        <v>3</v>
      </c>
      <c r="F338" t="s">
        <v>3</v>
      </c>
      <c r="G338" t="s">
        <v>3</v>
      </c>
      <c r="H338" t="s">
        <v>3</v>
      </c>
      <c r="I338" t="s">
        <v>3</v>
      </c>
      <c r="J338" t="s">
        <v>3</v>
      </c>
      <c r="K338" t="s">
        <v>3</v>
      </c>
      <c r="L338" t="s">
        <v>3</v>
      </c>
      <c r="M338" t="s">
        <v>3</v>
      </c>
      <c r="N338" t="s">
        <v>3</v>
      </c>
      <c r="O338" t="s">
        <v>3</v>
      </c>
      <c r="P338" t="s">
        <v>3</v>
      </c>
      <c r="Q338" t="s">
        <v>3</v>
      </c>
      <c r="R338" t="s">
        <v>3</v>
      </c>
      <c r="S338" t="s">
        <v>3</v>
      </c>
      <c r="T338" s="77" t="s">
        <v>3</v>
      </c>
      <c r="U338" s="1" t="s">
        <v>3</v>
      </c>
      <c r="V338" s="29" t="s">
        <v>3</v>
      </c>
      <c r="W338" s="29" t="s">
        <v>3</v>
      </c>
      <c r="X338" s="55" t="s">
        <v>3</v>
      </c>
    </row>
    <row r="339" spans="1:24" ht="14.5" customHeight="1" x14ac:dyDescent="0.35">
      <c r="A339" s="46"/>
      <c r="B339" s="75" t="s">
        <v>1724</v>
      </c>
      <c r="C339" s="145" t="s">
        <v>1727</v>
      </c>
      <c r="D339" t="s">
        <v>3</v>
      </c>
      <c r="E339" t="s">
        <v>3</v>
      </c>
      <c r="F339" t="s">
        <v>3</v>
      </c>
      <c r="G339" t="s">
        <v>3</v>
      </c>
      <c r="H339" t="s">
        <v>3</v>
      </c>
      <c r="I339" t="s">
        <v>3</v>
      </c>
      <c r="J339" t="s">
        <v>3</v>
      </c>
      <c r="K339" t="s">
        <v>3</v>
      </c>
      <c r="L339" t="s">
        <v>3</v>
      </c>
      <c r="M339" t="s">
        <v>3</v>
      </c>
      <c r="N339" t="s">
        <v>3</v>
      </c>
      <c r="O339" t="s">
        <v>3</v>
      </c>
      <c r="P339" t="s">
        <v>3</v>
      </c>
      <c r="Q339" t="s">
        <v>3</v>
      </c>
      <c r="R339" t="s">
        <v>3</v>
      </c>
      <c r="S339" t="s">
        <v>3</v>
      </c>
      <c r="T339" s="77" t="s">
        <v>3</v>
      </c>
      <c r="U339" s="1" t="s">
        <v>3</v>
      </c>
      <c r="V339" s="29" t="s">
        <v>3</v>
      </c>
      <c r="W339" s="29" t="s">
        <v>3</v>
      </c>
      <c r="X339" s="55" t="s">
        <v>3</v>
      </c>
    </row>
    <row r="340" spans="1:24" ht="14.5" customHeight="1" x14ac:dyDescent="0.35">
      <c r="A340" s="46"/>
      <c r="B340" s="75" t="s">
        <v>1725</v>
      </c>
      <c r="C340" s="145" t="s">
        <v>1727</v>
      </c>
      <c r="D340" t="s">
        <v>3</v>
      </c>
      <c r="E340" t="s">
        <v>3</v>
      </c>
      <c r="F340" t="s">
        <v>3</v>
      </c>
      <c r="G340" t="s">
        <v>3</v>
      </c>
      <c r="H340" t="s">
        <v>3</v>
      </c>
      <c r="I340" t="s">
        <v>3</v>
      </c>
      <c r="J340" t="s">
        <v>3</v>
      </c>
      <c r="K340" t="s">
        <v>3</v>
      </c>
      <c r="L340" t="s">
        <v>3</v>
      </c>
      <c r="M340" t="s">
        <v>3</v>
      </c>
      <c r="N340" t="s">
        <v>3</v>
      </c>
      <c r="O340" t="s">
        <v>3</v>
      </c>
      <c r="P340" t="s">
        <v>3</v>
      </c>
      <c r="Q340" t="s">
        <v>3</v>
      </c>
      <c r="R340" t="s">
        <v>3</v>
      </c>
      <c r="S340" t="s">
        <v>3</v>
      </c>
      <c r="T340" s="77" t="s">
        <v>3</v>
      </c>
      <c r="U340" s="1" t="s">
        <v>3</v>
      </c>
      <c r="V340" s="29" t="s">
        <v>3</v>
      </c>
      <c r="W340" s="29" t="s">
        <v>3</v>
      </c>
      <c r="X340" s="55" t="s">
        <v>3</v>
      </c>
    </row>
    <row r="341" spans="1:24" ht="14.5" customHeight="1" x14ac:dyDescent="0.35">
      <c r="A341" s="50"/>
      <c r="B341" s="44" t="s">
        <v>1726</v>
      </c>
      <c r="C341" s="146" t="s">
        <v>1727</v>
      </c>
      <c r="D341" s="95" t="s">
        <v>3</v>
      </c>
      <c r="E341" s="95" t="s">
        <v>3</v>
      </c>
      <c r="F341" s="95" t="s">
        <v>3</v>
      </c>
      <c r="G341" s="95" t="s">
        <v>3</v>
      </c>
      <c r="H341" s="95" t="s">
        <v>3</v>
      </c>
      <c r="I341" s="95" t="s">
        <v>3</v>
      </c>
      <c r="J341" s="95" t="s">
        <v>3</v>
      </c>
      <c r="K341" s="95" t="s">
        <v>3</v>
      </c>
      <c r="L341" s="95" t="s">
        <v>3</v>
      </c>
      <c r="M341" s="95" t="s">
        <v>3</v>
      </c>
      <c r="N341" s="95" t="s">
        <v>3</v>
      </c>
      <c r="O341" s="95" t="s">
        <v>3</v>
      </c>
      <c r="P341" s="95" t="s">
        <v>3</v>
      </c>
      <c r="Q341" s="95" t="s">
        <v>3</v>
      </c>
      <c r="R341" s="95" t="s">
        <v>3</v>
      </c>
      <c r="S341" s="95" t="s">
        <v>3</v>
      </c>
      <c r="T341" s="97" t="s">
        <v>3</v>
      </c>
      <c r="U341" s="8" t="s">
        <v>3</v>
      </c>
      <c r="V341" s="7" t="s">
        <v>3</v>
      </c>
      <c r="W341" s="7" t="s">
        <v>3</v>
      </c>
      <c r="X341" s="56" t="s">
        <v>3</v>
      </c>
    </row>
  </sheetData>
  <mergeCells count="1"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5B59-C731-4ED6-948E-630C0E9AC58D}">
  <dimension ref="A1:U73"/>
  <sheetViews>
    <sheetView workbookViewId="0">
      <selection activeCell="C2" sqref="C2:C73"/>
    </sheetView>
  </sheetViews>
  <sheetFormatPr defaultRowHeight="14.5" customHeight="1" x14ac:dyDescent="0.35"/>
  <cols>
    <col min="1" max="1" width="25.90625" customWidth="1"/>
    <col min="2" max="2" width="14.36328125" bestFit="1" customWidth="1"/>
    <col min="3" max="3" width="11" bestFit="1" customWidth="1"/>
  </cols>
  <sheetData>
    <row r="1" spans="1:21" ht="14.5" customHeight="1" x14ac:dyDescent="0.35">
      <c r="A1" s="13" t="s">
        <v>53</v>
      </c>
      <c r="B1" s="91" t="s">
        <v>1728</v>
      </c>
      <c r="C1" s="12" t="s">
        <v>36</v>
      </c>
      <c r="D1" s="65" t="s">
        <v>1790</v>
      </c>
      <c r="E1" s="15" t="s">
        <v>37</v>
      </c>
      <c r="F1" s="15" t="s">
        <v>38</v>
      </c>
      <c r="G1" s="15" t="s">
        <v>39</v>
      </c>
      <c r="H1" s="15" t="s">
        <v>40</v>
      </c>
      <c r="I1" s="15" t="s">
        <v>41</v>
      </c>
      <c r="J1" s="15" t="s">
        <v>42</v>
      </c>
      <c r="K1" s="15" t="s">
        <v>43</v>
      </c>
      <c r="L1" s="15" t="s">
        <v>44</v>
      </c>
      <c r="M1" s="15" t="s">
        <v>45</v>
      </c>
      <c r="N1" s="15" t="s">
        <v>46</v>
      </c>
      <c r="O1" s="15" t="s">
        <v>47</v>
      </c>
      <c r="P1" s="15" t="s">
        <v>48</v>
      </c>
      <c r="Q1" s="15" t="s">
        <v>49</v>
      </c>
      <c r="R1" s="15" t="s">
        <v>50</v>
      </c>
      <c r="S1" s="15" t="s">
        <v>574</v>
      </c>
      <c r="T1" s="15" t="s">
        <v>51</v>
      </c>
      <c r="U1" s="16" t="s">
        <v>52</v>
      </c>
    </row>
    <row r="2" spans="1:21" ht="14.5" customHeight="1" x14ac:dyDescent="0.35">
      <c r="A2" s="124" t="s">
        <v>54</v>
      </c>
      <c r="B2" s="133" t="s">
        <v>1729</v>
      </c>
      <c r="C2" s="137" t="s">
        <v>17</v>
      </c>
      <c r="D2" s="54" t="s">
        <v>1730</v>
      </c>
      <c r="E2" s="20" t="s">
        <v>3</v>
      </c>
      <c r="F2" s="21">
        <v>0.03</v>
      </c>
      <c r="G2" s="21">
        <v>22.22</v>
      </c>
      <c r="H2" s="21">
        <v>75.400000000000006</v>
      </c>
      <c r="I2" s="21">
        <v>0.19</v>
      </c>
      <c r="J2" s="20" t="s">
        <v>3</v>
      </c>
      <c r="K2" s="21">
        <v>0.38</v>
      </c>
      <c r="L2" s="20" t="s">
        <v>3</v>
      </c>
      <c r="M2" s="20" t="s">
        <v>3</v>
      </c>
      <c r="N2" s="21">
        <v>1.3</v>
      </c>
      <c r="O2" s="21">
        <v>0.56999999999999995</v>
      </c>
      <c r="P2" s="20" t="s">
        <v>3</v>
      </c>
      <c r="Q2" s="20" t="s">
        <v>3</v>
      </c>
      <c r="R2" s="20" t="s">
        <v>3</v>
      </c>
      <c r="S2" s="20" t="s">
        <v>3</v>
      </c>
      <c r="T2" s="125">
        <v>100.09</v>
      </c>
      <c r="U2" s="24">
        <f t="shared" ref="U2:U64" si="0">((H2/40.3)/(H2/40.3+G2/71.85))*100</f>
        <v>85.815424660016646</v>
      </c>
    </row>
    <row r="3" spans="1:21" ht="14.5" customHeight="1" x14ac:dyDescent="0.35">
      <c r="A3" s="123"/>
      <c r="B3" s="57" t="s">
        <v>1731</v>
      </c>
      <c r="C3" s="138" t="s">
        <v>17</v>
      </c>
      <c r="D3" s="55" t="s">
        <v>1730</v>
      </c>
      <c r="E3" s="130" t="s">
        <v>3</v>
      </c>
      <c r="F3" s="130" t="s">
        <v>3</v>
      </c>
      <c r="G3" s="128">
        <v>22.85</v>
      </c>
      <c r="H3" s="128">
        <v>74.5</v>
      </c>
      <c r="I3" s="128">
        <v>0.18</v>
      </c>
      <c r="J3" s="130" t="s">
        <v>3</v>
      </c>
      <c r="K3" s="128">
        <v>0.4</v>
      </c>
      <c r="L3" s="130" t="s">
        <v>3</v>
      </c>
      <c r="M3" s="130" t="s">
        <v>3</v>
      </c>
      <c r="N3" s="128">
        <v>1.1599999999999999</v>
      </c>
      <c r="O3" s="128">
        <v>0.82</v>
      </c>
      <c r="P3" s="130" t="s">
        <v>3</v>
      </c>
      <c r="Q3" s="130" t="s">
        <v>3</v>
      </c>
      <c r="R3" s="130" t="s">
        <v>3</v>
      </c>
      <c r="S3" s="130" t="s">
        <v>3</v>
      </c>
      <c r="T3" s="6">
        <v>99.91</v>
      </c>
      <c r="U3" s="3">
        <f t="shared" si="0"/>
        <v>85.321932263041788</v>
      </c>
    </row>
    <row r="4" spans="1:21" ht="14.5" customHeight="1" x14ac:dyDescent="0.35">
      <c r="A4" s="1"/>
      <c r="B4" s="57" t="s">
        <v>1732</v>
      </c>
      <c r="C4" s="138" t="s">
        <v>17</v>
      </c>
      <c r="D4" s="55" t="s">
        <v>1730</v>
      </c>
      <c r="E4" s="130" t="s">
        <v>3</v>
      </c>
      <c r="F4" s="130" t="s">
        <v>3</v>
      </c>
      <c r="G4" s="128">
        <v>22.73</v>
      </c>
      <c r="H4" s="128">
        <v>74.599999999999994</v>
      </c>
      <c r="I4" s="128">
        <v>0.18</v>
      </c>
      <c r="J4" s="130" t="s">
        <v>3</v>
      </c>
      <c r="K4" s="128">
        <v>0.41</v>
      </c>
      <c r="L4" s="130" t="s">
        <v>3</v>
      </c>
      <c r="M4" s="130" t="s">
        <v>3</v>
      </c>
      <c r="N4" s="128">
        <v>1.28</v>
      </c>
      <c r="O4" s="128">
        <v>0.79</v>
      </c>
      <c r="P4" s="130" t="s">
        <v>3</v>
      </c>
      <c r="Q4" s="130" t="s">
        <v>3</v>
      </c>
      <c r="R4" s="130" t="s">
        <v>3</v>
      </c>
      <c r="S4" s="130" t="s">
        <v>3</v>
      </c>
      <c r="T4" s="6">
        <v>99.99</v>
      </c>
      <c r="U4" s="3">
        <f t="shared" si="0"/>
        <v>85.404481081907051</v>
      </c>
    </row>
    <row r="5" spans="1:21" ht="14.5" customHeight="1" x14ac:dyDescent="0.35">
      <c r="A5" s="1"/>
      <c r="B5" s="57" t="s">
        <v>1733</v>
      </c>
      <c r="C5" s="138" t="s">
        <v>17</v>
      </c>
      <c r="D5" s="55" t="s">
        <v>1730</v>
      </c>
      <c r="E5" s="128">
        <v>0.04</v>
      </c>
      <c r="F5" s="128">
        <v>0.05</v>
      </c>
      <c r="G5" s="128">
        <v>20.25</v>
      </c>
      <c r="H5" s="128">
        <v>76.5</v>
      </c>
      <c r="I5" s="128">
        <v>0.19</v>
      </c>
      <c r="J5" s="130" t="s">
        <v>3</v>
      </c>
      <c r="K5" s="128">
        <v>0.34</v>
      </c>
      <c r="L5" s="130" t="s">
        <v>3</v>
      </c>
      <c r="M5" s="130" t="s">
        <v>3</v>
      </c>
      <c r="N5" s="128">
        <v>1.44</v>
      </c>
      <c r="O5" s="128">
        <v>0.72</v>
      </c>
      <c r="P5" s="130" t="s">
        <v>3</v>
      </c>
      <c r="Q5" s="130" t="s">
        <v>3</v>
      </c>
      <c r="R5" s="130" t="s">
        <v>3</v>
      </c>
      <c r="S5" s="130" t="s">
        <v>3</v>
      </c>
      <c r="T5" s="6">
        <v>99.53</v>
      </c>
      <c r="U5" s="3">
        <f t="shared" si="0"/>
        <v>87.072284003421714</v>
      </c>
    </row>
    <row r="6" spans="1:21" ht="14.5" customHeight="1" x14ac:dyDescent="0.35">
      <c r="A6" s="1"/>
      <c r="B6" s="57" t="s">
        <v>1734</v>
      </c>
      <c r="C6" s="138" t="s">
        <v>17</v>
      </c>
      <c r="D6" s="55" t="s">
        <v>1730</v>
      </c>
      <c r="E6" s="130" t="s">
        <v>3</v>
      </c>
      <c r="F6" s="130" t="s">
        <v>3</v>
      </c>
      <c r="G6" s="130" t="s">
        <v>3</v>
      </c>
      <c r="H6" s="130" t="s">
        <v>3</v>
      </c>
      <c r="I6" s="130" t="s">
        <v>3</v>
      </c>
      <c r="J6" s="130" t="s">
        <v>3</v>
      </c>
      <c r="K6" s="130" t="s">
        <v>3</v>
      </c>
      <c r="L6" s="130" t="s">
        <v>3</v>
      </c>
      <c r="M6" s="130" t="s">
        <v>3</v>
      </c>
      <c r="N6" s="130" t="s">
        <v>3</v>
      </c>
      <c r="O6" s="130" t="s">
        <v>3</v>
      </c>
      <c r="P6" s="130" t="s">
        <v>3</v>
      </c>
      <c r="Q6" s="130" t="s">
        <v>3</v>
      </c>
      <c r="R6" s="130" t="s">
        <v>3</v>
      </c>
      <c r="S6" s="130" t="s">
        <v>3</v>
      </c>
      <c r="T6" s="126" t="s">
        <v>3</v>
      </c>
      <c r="U6" s="3" t="s">
        <v>3</v>
      </c>
    </row>
    <row r="7" spans="1:21" ht="14.5" customHeight="1" x14ac:dyDescent="0.35">
      <c r="A7" s="1"/>
      <c r="B7" s="57" t="s">
        <v>1735</v>
      </c>
      <c r="C7" s="138" t="s">
        <v>17</v>
      </c>
      <c r="D7" s="55" t="s">
        <v>1730</v>
      </c>
      <c r="E7" s="128">
        <v>0.09</v>
      </c>
      <c r="F7" s="128">
        <v>0.04</v>
      </c>
      <c r="G7" s="128">
        <v>19.16</v>
      </c>
      <c r="H7" s="128">
        <v>72</v>
      </c>
      <c r="I7" s="128">
        <v>0.14000000000000001</v>
      </c>
      <c r="J7" s="128">
        <v>0.03</v>
      </c>
      <c r="K7" s="128">
        <v>0.28999999999999998</v>
      </c>
      <c r="L7" s="130" t="s">
        <v>3</v>
      </c>
      <c r="M7" s="128">
        <v>0.04</v>
      </c>
      <c r="N7" s="128">
        <v>1.22</v>
      </c>
      <c r="O7" s="128">
        <v>0.66</v>
      </c>
      <c r="P7" s="130" t="s">
        <v>3</v>
      </c>
      <c r="Q7" s="130" t="s">
        <v>3</v>
      </c>
      <c r="R7" s="130" t="s">
        <v>3</v>
      </c>
      <c r="S7" s="130" t="s">
        <v>3</v>
      </c>
      <c r="T7" s="6">
        <v>93.67</v>
      </c>
      <c r="U7" s="3">
        <f t="shared" si="0"/>
        <v>87.012568482114077</v>
      </c>
    </row>
    <row r="8" spans="1:21" ht="14.5" customHeight="1" x14ac:dyDescent="0.35">
      <c r="A8" s="1"/>
      <c r="B8" s="57" t="s">
        <v>1736</v>
      </c>
      <c r="C8" s="138" t="s">
        <v>17</v>
      </c>
      <c r="D8" s="55" t="s">
        <v>1737</v>
      </c>
      <c r="E8" s="128">
        <v>0.03</v>
      </c>
      <c r="F8" s="128">
        <v>0.02</v>
      </c>
      <c r="G8" s="128">
        <v>16.8</v>
      </c>
      <c r="H8" s="128">
        <v>81.599999999999994</v>
      </c>
      <c r="I8" s="128">
        <v>0.19</v>
      </c>
      <c r="J8" s="128">
        <v>0.03</v>
      </c>
      <c r="K8" s="128">
        <v>0.26</v>
      </c>
      <c r="L8" s="128">
        <v>0</v>
      </c>
      <c r="M8" s="128">
        <v>0.03</v>
      </c>
      <c r="N8" s="128">
        <v>1.1299999999999999</v>
      </c>
      <c r="O8" s="128">
        <v>0.67</v>
      </c>
      <c r="P8" s="130" t="s">
        <v>3</v>
      </c>
      <c r="Q8" s="130" t="s">
        <v>3</v>
      </c>
      <c r="R8" s="130" t="s">
        <v>3</v>
      </c>
      <c r="S8" s="130" t="s">
        <v>3</v>
      </c>
      <c r="T8" s="6">
        <v>100.76</v>
      </c>
      <c r="U8" s="3">
        <f t="shared" si="0"/>
        <v>89.647706422018345</v>
      </c>
    </row>
    <row r="9" spans="1:21" ht="14.5" customHeight="1" x14ac:dyDescent="0.35">
      <c r="A9" s="1"/>
      <c r="B9" s="57" t="s">
        <v>1738</v>
      </c>
      <c r="C9" s="138" t="s">
        <v>17</v>
      </c>
      <c r="D9" s="55" t="s">
        <v>1739</v>
      </c>
      <c r="E9" s="128">
        <v>63.683500000000002</v>
      </c>
      <c r="F9" s="128">
        <v>0.22650000000000001</v>
      </c>
      <c r="G9" s="128">
        <v>0.44900000000000001</v>
      </c>
      <c r="H9" s="128">
        <v>31.5885</v>
      </c>
      <c r="I9" s="128">
        <v>0.05</v>
      </c>
      <c r="J9" s="128">
        <v>3.5999999999999997E-2</v>
      </c>
      <c r="K9" s="130" t="s">
        <v>3</v>
      </c>
      <c r="L9" s="130" t="s">
        <v>3</v>
      </c>
      <c r="M9" s="128">
        <v>0.03</v>
      </c>
      <c r="N9" s="128">
        <v>0.06</v>
      </c>
      <c r="O9" s="128">
        <v>0.05</v>
      </c>
      <c r="P9" s="130" t="s">
        <v>3</v>
      </c>
      <c r="Q9" s="130" t="s">
        <v>3</v>
      </c>
      <c r="R9" s="130" t="s">
        <v>3</v>
      </c>
      <c r="S9" s="130" t="s">
        <v>3</v>
      </c>
      <c r="T9" s="6">
        <v>96.173500000000004</v>
      </c>
      <c r="U9" s="3">
        <f t="shared" si="0"/>
        <v>99.209053845628546</v>
      </c>
    </row>
    <row r="10" spans="1:21" ht="14.5" customHeight="1" x14ac:dyDescent="0.35">
      <c r="A10" s="1"/>
      <c r="B10" s="57" t="s">
        <v>1740</v>
      </c>
      <c r="C10" s="138" t="s">
        <v>17</v>
      </c>
      <c r="D10" s="55" t="s">
        <v>1741</v>
      </c>
      <c r="E10" s="128">
        <v>51.241</v>
      </c>
      <c r="F10" s="128">
        <v>2.4E-2</v>
      </c>
      <c r="G10" s="128">
        <v>0.14299999999999999</v>
      </c>
      <c r="H10" s="128">
        <v>0.04</v>
      </c>
      <c r="I10" s="128">
        <v>0.05</v>
      </c>
      <c r="J10" s="128">
        <v>48.006</v>
      </c>
      <c r="K10" s="130" t="s">
        <v>3</v>
      </c>
      <c r="L10" s="130" t="s">
        <v>3</v>
      </c>
      <c r="M10" s="128">
        <v>0.03</v>
      </c>
      <c r="N10" s="128">
        <v>0.06</v>
      </c>
      <c r="O10" s="128">
        <v>0.05</v>
      </c>
      <c r="P10" s="130" t="s">
        <v>3</v>
      </c>
      <c r="Q10" s="130" t="s">
        <v>3</v>
      </c>
      <c r="R10" s="130" t="s">
        <v>3</v>
      </c>
      <c r="S10" s="130" t="s">
        <v>3</v>
      </c>
      <c r="T10" s="6">
        <v>99.644000000000005</v>
      </c>
      <c r="U10" s="3">
        <f t="shared" si="0"/>
        <v>33.275828132779125</v>
      </c>
    </row>
    <row r="11" spans="1:21" ht="14.5" customHeight="1" x14ac:dyDescent="0.35">
      <c r="A11" s="1"/>
      <c r="B11" s="57" t="s">
        <v>1742</v>
      </c>
      <c r="C11" s="138" t="s">
        <v>17</v>
      </c>
      <c r="D11" s="55" t="s">
        <v>1743</v>
      </c>
      <c r="E11" s="128">
        <v>57.417499999999997</v>
      </c>
      <c r="F11" s="128">
        <v>0.6885</v>
      </c>
      <c r="G11" s="128">
        <v>2.8460000000000001</v>
      </c>
      <c r="H11" s="128">
        <v>37.917000000000002</v>
      </c>
      <c r="I11" s="128">
        <v>7.2499999999999995E-2</v>
      </c>
      <c r="J11" s="128">
        <v>0.39400000000000002</v>
      </c>
      <c r="K11" s="130" t="s">
        <v>3</v>
      </c>
      <c r="L11" s="130" t="s">
        <v>3</v>
      </c>
      <c r="M11" s="128">
        <v>0.03</v>
      </c>
      <c r="N11" s="128">
        <v>0.06</v>
      </c>
      <c r="O11" s="128">
        <v>0.27600000000000002</v>
      </c>
      <c r="P11" s="130" t="s">
        <v>3</v>
      </c>
      <c r="Q11" s="130" t="s">
        <v>3</v>
      </c>
      <c r="R11" s="130" t="s">
        <v>3</v>
      </c>
      <c r="S11" s="130" t="s">
        <v>3</v>
      </c>
      <c r="T11" s="6">
        <v>99.701499999999996</v>
      </c>
      <c r="U11" s="3">
        <f t="shared" si="0"/>
        <v>95.96010644831982</v>
      </c>
    </row>
    <row r="12" spans="1:21" ht="14.5" customHeight="1" x14ac:dyDescent="0.35">
      <c r="A12" s="1"/>
      <c r="B12" s="57" t="s">
        <v>1744</v>
      </c>
      <c r="C12" s="138" t="s">
        <v>17</v>
      </c>
      <c r="D12" s="55" t="s">
        <v>1737</v>
      </c>
      <c r="E12" s="130" t="s">
        <v>3</v>
      </c>
      <c r="F12" s="130" t="s">
        <v>3</v>
      </c>
      <c r="G12" s="128">
        <v>22.15</v>
      </c>
      <c r="H12" s="128">
        <v>74.8</v>
      </c>
      <c r="I12" s="128">
        <v>0.17</v>
      </c>
      <c r="J12" s="130" t="s">
        <v>3</v>
      </c>
      <c r="K12" s="128">
        <v>0.45</v>
      </c>
      <c r="L12" s="130" t="s">
        <v>3</v>
      </c>
      <c r="M12" s="130" t="s">
        <v>3</v>
      </c>
      <c r="N12" s="128">
        <v>1.3</v>
      </c>
      <c r="O12" s="128">
        <v>0.74</v>
      </c>
      <c r="P12" s="130" t="s">
        <v>3</v>
      </c>
      <c r="Q12" s="130" t="s">
        <v>3</v>
      </c>
      <c r="R12" s="130" t="s">
        <v>3</v>
      </c>
      <c r="S12" s="130" t="s">
        <v>3</v>
      </c>
      <c r="T12" s="6">
        <v>99.61</v>
      </c>
      <c r="U12" s="3">
        <f t="shared" si="0"/>
        <v>85.756479350249919</v>
      </c>
    </row>
    <row r="13" spans="1:21" ht="14.5" customHeight="1" x14ac:dyDescent="0.35">
      <c r="A13" s="1"/>
      <c r="B13" s="57" t="s">
        <v>1745</v>
      </c>
      <c r="C13" s="138" t="s">
        <v>17</v>
      </c>
      <c r="D13" s="55" t="s">
        <v>1737</v>
      </c>
      <c r="E13" s="130" t="s">
        <v>3</v>
      </c>
      <c r="F13" s="128">
        <v>0.06</v>
      </c>
      <c r="G13" s="128">
        <v>19.95</v>
      </c>
      <c r="H13" s="128">
        <v>77.099999999999994</v>
      </c>
      <c r="I13" s="128">
        <v>0.16</v>
      </c>
      <c r="J13" s="130" t="s">
        <v>3</v>
      </c>
      <c r="K13" s="128">
        <v>0.33</v>
      </c>
      <c r="L13" s="130" t="s">
        <v>3</v>
      </c>
      <c r="M13" s="128">
        <v>0.03</v>
      </c>
      <c r="N13" s="128">
        <v>1.35</v>
      </c>
      <c r="O13" s="128">
        <v>0.6</v>
      </c>
      <c r="P13" s="130" t="s">
        <v>3</v>
      </c>
      <c r="Q13" s="130" t="s">
        <v>3</v>
      </c>
      <c r="R13" s="130" t="s">
        <v>3</v>
      </c>
      <c r="S13" s="130" t="s">
        <v>3</v>
      </c>
      <c r="T13" s="6">
        <v>99.58</v>
      </c>
      <c r="U13" s="3">
        <f t="shared" si="0"/>
        <v>87.326085105980482</v>
      </c>
    </row>
    <row r="14" spans="1:21" ht="14.5" customHeight="1" x14ac:dyDescent="0.35">
      <c r="A14" s="1"/>
      <c r="B14" s="57" t="s">
        <v>1746</v>
      </c>
      <c r="C14" s="138" t="s">
        <v>17</v>
      </c>
      <c r="D14" s="55" t="s">
        <v>1730</v>
      </c>
      <c r="E14" s="130" t="s">
        <v>3</v>
      </c>
      <c r="F14" s="128">
        <v>0.04</v>
      </c>
      <c r="G14" s="128">
        <v>24.35</v>
      </c>
      <c r="H14" s="128">
        <v>72.8</v>
      </c>
      <c r="I14" s="128">
        <v>0.14000000000000001</v>
      </c>
      <c r="J14" s="128">
        <v>0.04</v>
      </c>
      <c r="K14" s="128">
        <v>0.32</v>
      </c>
      <c r="L14" s="130" t="s">
        <v>3</v>
      </c>
      <c r="M14" s="128">
        <v>0.03</v>
      </c>
      <c r="N14" s="128">
        <v>0.125</v>
      </c>
      <c r="O14" s="128">
        <v>0.41</v>
      </c>
      <c r="P14" s="130" t="s">
        <v>3</v>
      </c>
      <c r="Q14" s="130" t="s">
        <v>3</v>
      </c>
      <c r="R14" s="130" t="s">
        <v>3</v>
      </c>
      <c r="S14" s="130" t="s">
        <v>3</v>
      </c>
      <c r="T14" s="6">
        <v>98.254999999999995</v>
      </c>
      <c r="U14" s="3">
        <f t="shared" si="0"/>
        <v>84.203036549508724</v>
      </c>
    </row>
    <row r="15" spans="1:21" ht="14.5" customHeight="1" x14ac:dyDescent="0.35">
      <c r="A15" s="1"/>
      <c r="B15" s="57" t="s">
        <v>1747</v>
      </c>
      <c r="C15" s="138" t="s">
        <v>17</v>
      </c>
      <c r="D15" s="55" t="s">
        <v>1730</v>
      </c>
      <c r="E15" s="130" t="s">
        <v>3</v>
      </c>
      <c r="F15" s="130" t="s">
        <v>3</v>
      </c>
      <c r="G15" s="128">
        <v>21.26</v>
      </c>
      <c r="H15" s="128">
        <v>75.099999999999994</v>
      </c>
      <c r="I15" s="128">
        <v>0.16</v>
      </c>
      <c r="J15" s="130" t="s">
        <v>3</v>
      </c>
      <c r="K15" s="128">
        <v>0.55000000000000004</v>
      </c>
      <c r="L15" s="130" t="s">
        <v>3</v>
      </c>
      <c r="M15" s="130" t="s">
        <v>3</v>
      </c>
      <c r="N15" s="128">
        <v>1.1299999999999999</v>
      </c>
      <c r="O15" s="128">
        <v>0.86</v>
      </c>
      <c r="P15" s="130" t="s">
        <v>3</v>
      </c>
      <c r="Q15" s="130" t="s">
        <v>3</v>
      </c>
      <c r="R15" s="130" t="s">
        <v>3</v>
      </c>
      <c r="S15" s="130" t="s">
        <v>3</v>
      </c>
      <c r="T15" s="6">
        <v>99.06</v>
      </c>
      <c r="U15" s="3">
        <f t="shared" si="0"/>
        <v>86.297499981208162</v>
      </c>
    </row>
    <row r="16" spans="1:21" ht="14.5" customHeight="1" x14ac:dyDescent="0.35">
      <c r="A16" s="1"/>
      <c r="B16" s="57" t="s">
        <v>1748</v>
      </c>
      <c r="C16" s="138" t="s">
        <v>17</v>
      </c>
      <c r="D16" s="55" t="s">
        <v>1743</v>
      </c>
      <c r="E16" s="128">
        <v>58.534799999999997</v>
      </c>
      <c r="F16" s="128">
        <v>1.2110000000000001</v>
      </c>
      <c r="G16" s="128">
        <v>4.5622999999999996</v>
      </c>
      <c r="H16" s="128">
        <v>36.041499999999999</v>
      </c>
      <c r="I16" s="128">
        <v>0.1108</v>
      </c>
      <c r="J16" s="128">
        <v>7.0999999999999994E-2</v>
      </c>
      <c r="K16" s="130" t="s">
        <v>3</v>
      </c>
      <c r="L16" s="130" t="s">
        <v>3</v>
      </c>
      <c r="M16" s="128">
        <v>0.1135</v>
      </c>
      <c r="N16" s="128">
        <v>0.06</v>
      </c>
      <c r="O16" s="128">
        <v>0.22500000000000001</v>
      </c>
      <c r="P16" s="130" t="s">
        <v>3</v>
      </c>
      <c r="Q16" s="130" t="s">
        <v>3</v>
      </c>
      <c r="R16" s="130" t="s">
        <v>3</v>
      </c>
      <c r="S16" s="130" t="s">
        <v>3</v>
      </c>
      <c r="T16" s="6">
        <v>100.9299</v>
      </c>
      <c r="U16" s="3">
        <f t="shared" si="0"/>
        <v>93.370668679077866</v>
      </c>
    </row>
    <row r="17" spans="1:21" ht="14.5" customHeight="1" x14ac:dyDescent="0.35">
      <c r="A17" s="1"/>
      <c r="B17" s="57" t="s">
        <v>1749</v>
      </c>
      <c r="C17" s="138" t="s">
        <v>17</v>
      </c>
      <c r="D17" s="55" t="s">
        <v>1730</v>
      </c>
      <c r="E17" s="128">
        <v>5.3400000000000003E-2</v>
      </c>
      <c r="F17" s="128">
        <v>0.17899999999999999</v>
      </c>
      <c r="G17" s="128">
        <v>23.584399999999999</v>
      </c>
      <c r="H17" s="128">
        <v>73.677599999999998</v>
      </c>
      <c r="I17" s="128">
        <v>0.19</v>
      </c>
      <c r="J17" s="128">
        <v>0.03</v>
      </c>
      <c r="K17" s="128">
        <v>9.7199999999999995E-2</v>
      </c>
      <c r="L17" s="130" t="s">
        <v>3</v>
      </c>
      <c r="M17" s="128">
        <v>0.03</v>
      </c>
      <c r="N17" s="128">
        <v>1.4094</v>
      </c>
      <c r="O17" s="128">
        <v>1.0688</v>
      </c>
      <c r="P17" s="130" t="s">
        <v>3</v>
      </c>
      <c r="Q17" s="130" t="s">
        <v>3</v>
      </c>
      <c r="R17" s="130" t="s">
        <v>3</v>
      </c>
      <c r="S17" s="130" t="s">
        <v>3</v>
      </c>
      <c r="T17" s="6">
        <v>100.3198</v>
      </c>
      <c r="U17" s="3">
        <f t="shared" si="0"/>
        <v>84.778621488023106</v>
      </c>
    </row>
    <row r="18" spans="1:21" ht="14.5" customHeight="1" x14ac:dyDescent="0.35">
      <c r="A18" s="1"/>
      <c r="B18" s="57" t="s">
        <v>1750</v>
      </c>
      <c r="C18" s="138" t="s">
        <v>17</v>
      </c>
      <c r="D18" s="55" t="s">
        <v>1730</v>
      </c>
      <c r="E18" s="128">
        <v>0.95150000000000001</v>
      </c>
      <c r="F18" s="128">
        <v>2.5999999999999999E-2</v>
      </c>
      <c r="G18" s="128">
        <v>22.001000000000001</v>
      </c>
      <c r="H18" s="128">
        <v>72.340500000000006</v>
      </c>
      <c r="I18" s="128">
        <v>0.13850000000000001</v>
      </c>
      <c r="J18" s="128">
        <v>0.17699999999999999</v>
      </c>
      <c r="K18" s="128">
        <v>0.51500000000000001</v>
      </c>
      <c r="L18" s="130" t="s">
        <v>3</v>
      </c>
      <c r="M18" s="128">
        <v>0.03</v>
      </c>
      <c r="N18" s="128">
        <v>1.28</v>
      </c>
      <c r="O18" s="128">
        <v>0.92749999999999999</v>
      </c>
      <c r="P18" s="130" t="s">
        <v>3</v>
      </c>
      <c r="Q18" s="130" t="s">
        <v>3</v>
      </c>
      <c r="R18" s="130" t="s">
        <v>3</v>
      </c>
      <c r="S18" s="130" t="s">
        <v>3</v>
      </c>
      <c r="T18" s="6">
        <v>98.387</v>
      </c>
      <c r="U18" s="3">
        <f t="shared" si="0"/>
        <v>85.427419118343138</v>
      </c>
    </row>
    <row r="19" spans="1:21" ht="14.5" customHeight="1" x14ac:dyDescent="0.35">
      <c r="A19" s="1"/>
      <c r="B19" s="57" t="s">
        <v>1751</v>
      </c>
      <c r="C19" s="138" t="s">
        <v>17</v>
      </c>
      <c r="D19" s="55" t="s">
        <v>1743</v>
      </c>
      <c r="E19" s="128">
        <v>58.947000000000003</v>
      </c>
      <c r="F19" s="128">
        <v>0.72230000000000005</v>
      </c>
      <c r="G19" s="128">
        <v>2.9727000000000001</v>
      </c>
      <c r="H19" s="128">
        <v>37.828000000000003</v>
      </c>
      <c r="I19" s="128">
        <v>9.4299999999999995E-2</v>
      </c>
      <c r="J19" s="128">
        <v>5.4300000000000001E-2</v>
      </c>
      <c r="K19" s="128">
        <v>7.3700000000000002E-2</v>
      </c>
      <c r="L19" s="130" t="s">
        <v>3</v>
      </c>
      <c r="M19" s="128">
        <v>0.03</v>
      </c>
      <c r="N19" s="128">
        <v>0.06</v>
      </c>
      <c r="O19" s="128">
        <v>0.26669999999999999</v>
      </c>
      <c r="P19" s="130" t="s">
        <v>3</v>
      </c>
      <c r="Q19" s="130" t="s">
        <v>3</v>
      </c>
      <c r="R19" s="130" t="s">
        <v>3</v>
      </c>
      <c r="S19" s="130" t="s">
        <v>3</v>
      </c>
      <c r="T19" s="6">
        <v>101.04900000000001</v>
      </c>
      <c r="U19" s="3">
        <f t="shared" si="0"/>
        <v>95.77833973403942</v>
      </c>
    </row>
    <row r="20" spans="1:21" ht="14.5" customHeight="1" x14ac:dyDescent="0.35">
      <c r="A20" s="1"/>
      <c r="B20" s="57" t="s">
        <v>16</v>
      </c>
      <c r="C20" s="138" t="s">
        <v>17</v>
      </c>
      <c r="D20" s="55" t="s">
        <v>1752</v>
      </c>
      <c r="E20" s="128">
        <v>41.706699999999998</v>
      </c>
      <c r="F20" s="128">
        <v>3.3700000000000001E-2</v>
      </c>
      <c r="G20" s="128">
        <v>3.5173000000000001</v>
      </c>
      <c r="H20" s="128">
        <v>53.848300000000002</v>
      </c>
      <c r="I20" s="128">
        <v>9.2999999999999999E-2</v>
      </c>
      <c r="J20" s="128">
        <v>4.6300000000000001E-2</v>
      </c>
      <c r="K20" s="128">
        <v>0.04</v>
      </c>
      <c r="L20" s="130" t="s">
        <v>3</v>
      </c>
      <c r="M20" s="128">
        <v>0.03</v>
      </c>
      <c r="N20" s="128">
        <v>8.3699999999999997E-2</v>
      </c>
      <c r="O20" s="128">
        <v>0.05</v>
      </c>
      <c r="P20" s="130" t="s">
        <v>3</v>
      </c>
      <c r="Q20" s="130" t="s">
        <v>3</v>
      </c>
      <c r="R20" s="130" t="s">
        <v>3</v>
      </c>
      <c r="S20" s="130" t="s">
        <v>3</v>
      </c>
      <c r="T20" s="6">
        <v>99.448999999999998</v>
      </c>
      <c r="U20" s="3">
        <f t="shared" si="0"/>
        <v>96.465816199857571</v>
      </c>
    </row>
    <row r="21" spans="1:21" ht="14.5" customHeight="1" x14ac:dyDescent="0.35">
      <c r="A21" s="1"/>
      <c r="B21" s="57" t="s">
        <v>1753</v>
      </c>
      <c r="C21" s="138" t="s">
        <v>17</v>
      </c>
      <c r="D21" s="55" t="s">
        <v>1730</v>
      </c>
      <c r="E21" s="128">
        <v>0.14649999999999999</v>
      </c>
      <c r="F21" s="128">
        <v>0.20549999999999999</v>
      </c>
      <c r="G21" s="128">
        <v>23.6465</v>
      </c>
      <c r="H21" s="128">
        <v>70.173500000000004</v>
      </c>
      <c r="I21" s="128">
        <v>0.14050000000000001</v>
      </c>
      <c r="J21" s="128">
        <v>9.0499999999999997E-2</v>
      </c>
      <c r="K21" s="128">
        <v>3.7999999999999999E-2</v>
      </c>
      <c r="L21" s="130" t="s">
        <v>3</v>
      </c>
      <c r="M21" s="128">
        <v>0.03</v>
      </c>
      <c r="N21" s="128">
        <v>1.3879999999999999</v>
      </c>
      <c r="O21" s="128">
        <v>1.0265</v>
      </c>
      <c r="P21" s="130" t="s">
        <v>3</v>
      </c>
      <c r="Q21" s="130" t="s">
        <v>3</v>
      </c>
      <c r="R21" s="130" t="s">
        <v>3</v>
      </c>
      <c r="S21" s="130" t="s">
        <v>3</v>
      </c>
      <c r="T21" s="6">
        <v>96.885499999999993</v>
      </c>
      <c r="U21" s="3">
        <f t="shared" si="0"/>
        <v>84.10397533374892</v>
      </c>
    </row>
    <row r="22" spans="1:21" ht="14.5" customHeight="1" x14ac:dyDescent="0.35">
      <c r="A22" s="1"/>
      <c r="B22" s="57" t="s">
        <v>1754</v>
      </c>
      <c r="C22" s="138" t="s">
        <v>17</v>
      </c>
      <c r="D22" s="55" t="s">
        <v>1730</v>
      </c>
      <c r="E22" s="128">
        <v>0.16600000000000001</v>
      </c>
      <c r="F22" s="128">
        <v>0.24229999999999999</v>
      </c>
      <c r="G22" s="128">
        <v>23.9377</v>
      </c>
      <c r="H22" s="128">
        <v>70.856300000000005</v>
      </c>
      <c r="I22" s="128">
        <v>0.20369999999999999</v>
      </c>
      <c r="J22" s="128">
        <v>0.1207</v>
      </c>
      <c r="K22" s="128">
        <v>6.6000000000000003E-2</v>
      </c>
      <c r="L22" s="130" t="s">
        <v>3</v>
      </c>
      <c r="M22" s="128">
        <v>0.03</v>
      </c>
      <c r="N22" s="128">
        <v>1.3916999999999999</v>
      </c>
      <c r="O22" s="128">
        <v>1.0657000000000001</v>
      </c>
      <c r="P22" s="130" t="s">
        <v>3</v>
      </c>
      <c r="Q22" s="130" t="s">
        <v>3</v>
      </c>
      <c r="R22" s="130" t="s">
        <v>3</v>
      </c>
      <c r="S22" s="130" t="s">
        <v>3</v>
      </c>
      <c r="T22" s="6">
        <v>98.080100000000002</v>
      </c>
      <c r="U22" s="3">
        <f t="shared" si="0"/>
        <v>84.069768883992452</v>
      </c>
    </row>
    <row r="23" spans="1:21" ht="14.5" customHeight="1" x14ac:dyDescent="0.35">
      <c r="A23" s="1"/>
      <c r="B23" s="57" t="s">
        <v>1755</v>
      </c>
      <c r="C23" s="138" t="s">
        <v>17</v>
      </c>
      <c r="D23" s="55" t="s">
        <v>1730</v>
      </c>
      <c r="E23" s="131">
        <v>0.04</v>
      </c>
      <c r="F23" s="131">
        <v>0.08</v>
      </c>
      <c r="G23" s="131">
        <v>20.85</v>
      </c>
      <c r="H23" s="131">
        <v>78.64</v>
      </c>
      <c r="I23" s="131">
        <v>0.18</v>
      </c>
      <c r="J23" s="131">
        <v>0.05</v>
      </c>
      <c r="K23" s="131">
        <v>0.22</v>
      </c>
      <c r="L23" s="131">
        <v>0.04</v>
      </c>
      <c r="M23" s="131">
        <v>0.03</v>
      </c>
      <c r="N23" s="131">
        <v>1.41</v>
      </c>
      <c r="O23" s="131">
        <v>0.66</v>
      </c>
      <c r="P23" s="131" t="s">
        <v>3</v>
      </c>
      <c r="Q23" s="131" t="s">
        <v>3</v>
      </c>
      <c r="R23" s="131" t="s">
        <v>3</v>
      </c>
      <c r="S23" s="131" t="s">
        <v>3</v>
      </c>
      <c r="T23" s="127">
        <v>102.2</v>
      </c>
      <c r="U23" s="3">
        <f t="shared" si="0"/>
        <v>87.054156827345153</v>
      </c>
    </row>
    <row r="24" spans="1:21" ht="14.5" customHeight="1" x14ac:dyDescent="0.35">
      <c r="A24" s="1"/>
      <c r="B24" s="57" t="s">
        <v>1756</v>
      </c>
      <c r="C24" s="138" t="s">
        <v>17</v>
      </c>
      <c r="D24" s="55" t="s">
        <v>1737</v>
      </c>
      <c r="E24" s="131">
        <v>0.04</v>
      </c>
      <c r="F24" s="131">
        <v>7.6999999999999999E-2</v>
      </c>
      <c r="G24" s="131">
        <v>20.972000000000001</v>
      </c>
      <c r="H24" s="131">
        <v>78.245999999999995</v>
      </c>
      <c r="I24" s="131">
        <v>0.23</v>
      </c>
      <c r="J24" s="131">
        <v>8.5000000000000006E-2</v>
      </c>
      <c r="K24" s="131">
        <v>0.26500000000000001</v>
      </c>
      <c r="L24" s="131">
        <v>3.5999999999999997E-2</v>
      </c>
      <c r="M24" s="131">
        <v>0.03</v>
      </c>
      <c r="N24" s="131">
        <v>1.282</v>
      </c>
      <c r="O24" s="131">
        <v>0.67300000000000004</v>
      </c>
      <c r="P24" s="131" t="s">
        <v>3</v>
      </c>
      <c r="Q24" s="131" t="s">
        <v>3</v>
      </c>
      <c r="R24" s="131" t="s">
        <v>3</v>
      </c>
      <c r="S24" s="131" t="s">
        <v>3</v>
      </c>
      <c r="T24" s="127">
        <v>101.93600000000001</v>
      </c>
      <c r="U24" s="3">
        <f t="shared" si="0"/>
        <v>86.931306197213672</v>
      </c>
    </row>
    <row r="25" spans="1:21" ht="14.5" customHeight="1" x14ac:dyDescent="0.35">
      <c r="A25" s="1"/>
      <c r="B25" s="57" t="s">
        <v>1757</v>
      </c>
      <c r="C25" s="138" t="s">
        <v>17</v>
      </c>
      <c r="D25" s="55" t="s">
        <v>1743</v>
      </c>
      <c r="E25" s="131">
        <v>57.22</v>
      </c>
      <c r="F25" s="131">
        <v>2.0339999999999998</v>
      </c>
      <c r="G25" s="131">
        <v>4.22</v>
      </c>
      <c r="H25" s="131">
        <v>36.113999999999997</v>
      </c>
      <c r="I25" s="131">
        <v>7.3999999999999996E-2</v>
      </c>
      <c r="J25" s="131">
        <v>0.1265</v>
      </c>
      <c r="K25" s="131">
        <v>4.4499999999999998E-2</v>
      </c>
      <c r="L25" s="131">
        <v>0.04</v>
      </c>
      <c r="M25" s="131">
        <v>3.3500000000000002E-2</v>
      </c>
      <c r="N25" s="131">
        <v>0.06</v>
      </c>
      <c r="O25" s="131">
        <v>0.35499999999999998</v>
      </c>
      <c r="P25" s="131" t="s">
        <v>3</v>
      </c>
      <c r="Q25" s="131" t="s">
        <v>3</v>
      </c>
      <c r="R25" s="131" t="s">
        <v>3</v>
      </c>
      <c r="S25" s="131" t="s">
        <v>3</v>
      </c>
      <c r="T25" s="127">
        <v>100.3215</v>
      </c>
      <c r="U25" s="3">
        <f t="shared" si="0"/>
        <v>93.849012583616883</v>
      </c>
    </row>
    <row r="26" spans="1:21" ht="14.5" customHeight="1" x14ac:dyDescent="0.35">
      <c r="A26" s="1"/>
      <c r="B26" s="57" t="s">
        <v>1758</v>
      </c>
      <c r="C26" s="138" t="s">
        <v>17</v>
      </c>
      <c r="D26" s="55" t="s">
        <v>1372</v>
      </c>
      <c r="E26" s="131">
        <v>8.9999999999999993E-3</v>
      </c>
      <c r="F26" s="131">
        <v>0.02</v>
      </c>
      <c r="G26" s="131">
        <v>1.0065</v>
      </c>
      <c r="H26" s="131">
        <v>0.04</v>
      </c>
      <c r="I26" s="131">
        <v>0.05</v>
      </c>
      <c r="J26" s="131">
        <v>0.03</v>
      </c>
      <c r="K26" s="131">
        <v>0.04</v>
      </c>
      <c r="L26" s="131">
        <v>0.04</v>
      </c>
      <c r="M26" s="131">
        <v>1.7000000000000001E-2</v>
      </c>
      <c r="N26" s="131">
        <v>122.179</v>
      </c>
      <c r="O26" s="131">
        <v>0.05</v>
      </c>
      <c r="P26" s="131" t="s">
        <v>3</v>
      </c>
      <c r="Q26" s="131" t="s">
        <v>3</v>
      </c>
      <c r="R26" s="131" t="s">
        <v>3</v>
      </c>
      <c r="S26" s="131" t="s">
        <v>3</v>
      </c>
      <c r="T26" s="127">
        <v>123.4815</v>
      </c>
      <c r="U26" s="3" t="s">
        <v>3</v>
      </c>
    </row>
    <row r="27" spans="1:21" ht="14.5" customHeight="1" x14ac:dyDescent="0.35">
      <c r="A27" s="1"/>
      <c r="B27" s="57" t="s">
        <v>1759</v>
      </c>
      <c r="C27" s="138" t="s">
        <v>17</v>
      </c>
      <c r="D27" s="55" t="s">
        <v>1730</v>
      </c>
      <c r="E27" s="128">
        <v>7.0000000000000007E-2</v>
      </c>
      <c r="F27" s="128">
        <v>0.04</v>
      </c>
      <c r="G27" s="128">
        <v>22.04</v>
      </c>
      <c r="H27" s="128">
        <v>75.45</v>
      </c>
      <c r="I27" s="128">
        <v>0.18</v>
      </c>
      <c r="J27" s="128">
        <v>0.03</v>
      </c>
      <c r="K27" s="128">
        <v>0.38</v>
      </c>
      <c r="L27" s="128">
        <v>0.04</v>
      </c>
      <c r="M27" s="128">
        <v>0.03</v>
      </c>
      <c r="N27" s="128">
        <v>1.41</v>
      </c>
      <c r="O27" s="128">
        <v>0.81</v>
      </c>
      <c r="P27" s="130" t="s">
        <v>3</v>
      </c>
      <c r="Q27" s="130" t="s">
        <v>3</v>
      </c>
      <c r="R27" s="130" t="s">
        <v>3</v>
      </c>
      <c r="S27" s="130" t="s">
        <v>3</v>
      </c>
      <c r="T27" s="6">
        <v>100.48</v>
      </c>
      <c r="U27" s="3">
        <f t="shared" si="0"/>
        <v>85.922166099553593</v>
      </c>
    </row>
    <row r="28" spans="1:21" ht="14.5" customHeight="1" x14ac:dyDescent="0.35">
      <c r="A28" s="1"/>
      <c r="B28" s="57" t="s">
        <v>1760</v>
      </c>
      <c r="C28" s="138" t="s">
        <v>17</v>
      </c>
      <c r="D28" s="55" t="s">
        <v>1730</v>
      </c>
      <c r="E28" s="128">
        <v>3.4000000000000002E-2</v>
      </c>
      <c r="F28" s="128">
        <v>0.16800000000000001</v>
      </c>
      <c r="G28" s="128">
        <v>29.689699999999998</v>
      </c>
      <c r="H28" s="128">
        <v>68.436700000000002</v>
      </c>
      <c r="I28" s="128">
        <v>0.31269999999999998</v>
      </c>
      <c r="J28" s="128">
        <v>0.03</v>
      </c>
      <c r="K28" s="128">
        <v>7.0000000000000007E-2</v>
      </c>
      <c r="L28" s="128">
        <v>0.04</v>
      </c>
      <c r="M28" s="128">
        <v>0.03</v>
      </c>
      <c r="N28" s="128">
        <v>1.5463</v>
      </c>
      <c r="O28" s="128">
        <v>0.44929999999999998</v>
      </c>
      <c r="P28" s="130" t="s">
        <v>3</v>
      </c>
      <c r="Q28" s="130" t="s">
        <v>3</v>
      </c>
      <c r="R28" s="130" t="s">
        <v>3</v>
      </c>
      <c r="S28" s="130" t="s">
        <v>3</v>
      </c>
      <c r="T28" s="6">
        <v>100.80670000000001</v>
      </c>
      <c r="U28" s="3">
        <f t="shared" si="0"/>
        <v>80.429192992966037</v>
      </c>
    </row>
    <row r="29" spans="1:21" ht="14.5" customHeight="1" x14ac:dyDescent="0.35">
      <c r="A29" s="1"/>
      <c r="B29" s="57" t="s">
        <v>1761</v>
      </c>
      <c r="C29" s="138" t="s">
        <v>17</v>
      </c>
      <c r="D29" s="55" t="s">
        <v>1730</v>
      </c>
      <c r="E29" s="128">
        <v>3.56E-2</v>
      </c>
      <c r="F29" s="128">
        <v>0.02</v>
      </c>
      <c r="G29" s="128">
        <v>28.390499999999999</v>
      </c>
      <c r="H29" s="128">
        <v>69.130300000000005</v>
      </c>
      <c r="I29" s="128">
        <v>0.31280000000000002</v>
      </c>
      <c r="J29" s="128">
        <v>0.03</v>
      </c>
      <c r="K29" s="128">
        <v>4.5600000000000002E-2</v>
      </c>
      <c r="L29" s="128">
        <v>0.04</v>
      </c>
      <c r="M29" s="128">
        <v>0.03</v>
      </c>
      <c r="N29" s="128">
        <v>1.5456000000000001</v>
      </c>
      <c r="O29" s="128">
        <v>0.48409999999999997</v>
      </c>
      <c r="P29" s="130" t="s">
        <v>3</v>
      </c>
      <c r="Q29" s="130" t="s">
        <v>3</v>
      </c>
      <c r="R29" s="130" t="s">
        <v>3</v>
      </c>
      <c r="S29" s="130" t="s">
        <v>3</v>
      </c>
      <c r="T29" s="6">
        <v>100.0645</v>
      </c>
      <c r="U29" s="3">
        <f t="shared" si="0"/>
        <v>81.277872432505916</v>
      </c>
    </row>
    <row r="30" spans="1:21" ht="14.5" customHeight="1" x14ac:dyDescent="0.35">
      <c r="A30" s="1"/>
      <c r="B30" s="57" t="s">
        <v>1762</v>
      </c>
      <c r="C30" s="138" t="s">
        <v>525</v>
      </c>
      <c r="D30" s="55" t="s">
        <v>1763</v>
      </c>
      <c r="E30" s="128">
        <v>42.73</v>
      </c>
      <c r="F30" s="128">
        <v>19.309999999999999</v>
      </c>
      <c r="G30" s="128">
        <v>14.16</v>
      </c>
      <c r="H30" s="128">
        <v>9.8699999999999992</v>
      </c>
      <c r="I30" s="128">
        <v>0.28999999999999998</v>
      </c>
      <c r="J30" s="128">
        <v>13.05</v>
      </c>
      <c r="K30" s="128">
        <v>0.11</v>
      </c>
      <c r="L30" s="130" t="s">
        <v>3</v>
      </c>
      <c r="M30" s="128">
        <v>0.79</v>
      </c>
      <c r="N30" s="130" t="s">
        <v>3</v>
      </c>
      <c r="O30" s="128">
        <v>7.0000000000000007E-2</v>
      </c>
      <c r="P30" s="130" t="s">
        <v>3</v>
      </c>
      <c r="Q30" s="130" t="s">
        <v>3</v>
      </c>
      <c r="R30" s="130" t="s">
        <v>3</v>
      </c>
      <c r="S30" s="130" t="s">
        <v>3</v>
      </c>
      <c r="T30" s="6">
        <v>100.38</v>
      </c>
      <c r="U30" s="3">
        <f t="shared" si="0"/>
        <v>55.41141929547998</v>
      </c>
    </row>
    <row r="31" spans="1:21" ht="14.5" customHeight="1" x14ac:dyDescent="0.35">
      <c r="A31" s="1"/>
      <c r="B31" s="57" t="s">
        <v>1764</v>
      </c>
      <c r="C31" s="138" t="s">
        <v>17</v>
      </c>
      <c r="D31" s="55" t="s">
        <v>1730</v>
      </c>
      <c r="E31" s="128">
        <v>2.1299999999999999E-2</v>
      </c>
      <c r="F31" s="128">
        <v>0.02</v>
      </c>
      <c r="G31" s="128">
        <v>21.6387</v>
      </c>
      <c r="H31" s="128">
        <v>75.040700000000001</v>
      </c>
      <c r="I31" s="128">
        <v>0.18429999999999999</v>
      </c>
      <c r="J31" s="128">
        <v>0.03</v>
      </c>
      <c r="K31" s="128">
        <v>0.4017</v>
      </c>
      <c r="L31" s="128">
        <v>0.04</v>
      </c>
      <c r="M31" s="128">
        <v>0.03</v>
      </c>
      <c r="N31" s="128">
        <v>1.2972999999999999</v>
      </c>
      <c r="O31" s="128">
        <v>0.9587</v>
      </c>
      <c r="P31" s="130" t="s">
        <v>3</v>
      </c>
      <c r="Q31" s="130" t="s">
        <v>3</v>
      </c>
      <c r="R31" s="130" t="s">
        <v>3</v>
      </c>
      <c r="S31" s="130" t="s">
        <v>3</v>
      </c>
      <c r="T31" s="6">
        <v>99.662700000000001</v>
      </c>
      <c r="U31" s="3">
        <f t="shared" si="0"/>
        <v>86.077914425435438</v>
      </c>
    </row>
    <row r="32" spans="1:21" ht="14.5" customHeight="1" x14ac:dyDescent="0.35">
      <c r="A32" s="1"/>
      <c r="B32" s="57" t="s">
        <v>1765</v>
      </c>
      <c r="C32" s="138" t="s">
        <v>17</v>
      </c>
      <c r="D32" s="55" t="s">
        <v>1730</v>
      </c>
      <c r="E32" s="128">
        <v>6.6799999999999998E-2</v>
      </c>
      <c r="F32" s="128">
        <v>7.1400000000000005E-2</v>
      </c>
      <c r="G32" s="128">
        <v>21.247800000000002</v>
      </c>
      <c r="H32" s="128">
        <v>76.382599999999996</v>
      </c>
      <c r="I32" s="128">
        <v>0.20399999999999999</v>
      </c>
      <c r="J32" s="128">
        <v>5.28E-2</v>
      </c>
      <c r="K32" s="128">
        <v>0.16500000000000001</v>
      </c>
      <c r="L32" s="128">
        <v>0.04</v>
      </c>
      <c r="M32" s="128">
        <v>0.03</v>
      </c>
      <c r="N32" s="128">
        <v>1.2662</v>
      </c>
      <c r="O32" s="128">
        <v>0.71099999999999997</v>
      </c>
      <c r="P32" s="130" t="s">
        <v>3</v>
      </c>
      <c r="Q32" s="130" t="s">
        <v>3</v>
      </c>
      <c r="R32" s="130" t="s">
        <v>3</v>
      </c>
      <c r="S32" s="130" t="s">
        <v>3</v>
      </c>
      <c r="T32" s="6">
        <v>100.2376</v>
      </c>
      <c r="U32" s="3">
        <f t="shared" si="0"/>
        <v>86.50322238538773</v>
      </c>
    </row>
    <row r="33" spans="1:21" ht="14.5" customHeight="1" x14ac:dyDescent="0.35">
      <c r="A33" s="1"/>
      <c r="B33" s="57" t="s">
        <v>1766</v>
      </c>
      <c r="C33" s="138" t="s">
        <v>525</v>
      </c>
      <c r="D33" s="55" t="s">
        <v>1763</v>
      </c>
      <c r="E33" s="128">
        <v>42.725999999999999</v>
      </c>
      <c r="F33" s="128">
        <v>19.314</v>
      </c>
      <c r="G33" s="128">
        <v>14.164</v>
      </c>
      <c r="H33" s="128">
        <v>9.8659999999999997</v>
      </c>
      <c r="I33" s="128">
        <v>0.28899999999999998</v>
      </c>
      <c r="J33" s="128">
        <v>13.048</v>
      </c>
      <c r="K33" s="128">
        <v>0.114</v>
      </c>
      <c r="L33" s="128">
        <v>0.04</v>
      </c>
      <c r="M33" s="128">
        <v>0.79</v>
      </c>
      <c r="N33" s="130" t="s">
        <v>3</v>
      </c>
      <c r="O33" s="128">
        <v>6.9000000000000006E-2</v>
      </c>
      <c r="P33" s="130" t="s">
        <v>3</v>
      </c>
      <c r="Q33" s="130" t="s">
        <v>3</v>
      </c>
      <c r="R33" s="130" t="s">
        <v>3</v>
      </c>
      <c r="S33" s="130" t="s">
        <v>3</v>
      </c>
      <c r="T33" s="6">
        <v>100.42</v>
      </c>
      <c r="U33" s="3">
        <f t="shared" si="0"/>
        <v>55.394425158826657</v>
      </c>
    </row>
    <row r="34" spans="1:21" ht="14.5" customHeight="1" x14ac:dyDescent="0.35">
      <c r="A34" s="1"/>
      <c r="B34" s="57" t="s">
        <v>1767</v>
      </c>
      <c r="C34" s="138" t="s">
        <v>17</v>
      </c>
      <c r="D34" s="55" t="s">
        <v>1741</v>
      </c>
      <c r="E34" s="128">
        <v>51.116399999999999</v>
      </c>
      <c r="F34" s="128">
        <v>0.02</v>
      </c>
      <c r="G34" s="128">
        <v>8.2000000000000003E-2</v>
      </c>
      <c r="H34" s="128">
        <v>0.04</v>
      </c>
      <c r="I34" s="128">
        <v>0.05</v>
      </c>
      <c r="J34" s="128">
        <v>47.404600000000002</v>
      </c>
      <c r="K34" s="128">
        <v>0.04</v>
      </c>
      <c r="L34" s="128">
        <v>7.3400000000000007E-2</v>
      </c>
      <c r="M34" s="128">
        <v>0.03</v>
      </c>
      <c r="N34" s="128">
        <v>0.06</v>
      </c>
      <c r="O34" s="128">
        <v>3.0800000000000001E-2</v>
      </c>
      <c r="P34" s="130" t="s">
        <v>3</v>
      </c>
      <c r="Q34" s="130" t="s">
        <v>3</v>
      </c>
      <c r="R34" s="130" t="s">
        <v>3</v>
      </c>
      <c r="S34" s="130" t="s">
        <v>3</v>
      </c>
      <c r="T34" s="6">
        <v>98.947199999999995</v>
      </c>
      <c r="U34" s="3">
        <f t="shared" si="0"/>
        <v>46.515391836338331</v>
      </c>
    </row>
    <row r="35" spans="1:21" ht="14.5" customHeight="1" x14ac:dyDescent="0.35">
      <c r="A35" s="1"/>
      <c r="B35" s="57" t="s">
        <v>1768</v>
      </c>
      <c r="C35" s="138" t="s">
        <v>17</v>
      </c>
      <c r="D35" s="55" t="s">
        <v>1737</v>
      </c>
      <c r="E35" s="128">
        <v>2.1000000000000001E-2</v>
      </c>
      <c r="F35" s="128">
        <v>0.13400000000000001</v>
      </c>
      <c r="G35" s="128">
        <v>24.149000000000001</v>
      </c>
      <c r="H35" s="128">
        <v>68.965999999999994</v>
      </c>
      <c r="I35" s="128">
        <v>0.33550000000000002</v>
      </c>
      <c r="J35" s="128">
        <v>5.0500000000000003E-2</v>
      </c>
      <c r="K35" s="128">
        <v>1.1148</v>
      </c>
      <c r="L35" s="128">
        <v>0.04</v>
      </c>
      <c r="M35" s="128">
        <v>0.03</v>
      </c>
      <c r="N35" s="128">
        <v>1.1065</v>
      </c>
      <c r="O35" s="128">
        <v>2.3494999999999999</v>
      </c>
      <c r="P35" s="130" t="s">
        <v>3</v>
      </c>
      <c r="Q35" s="130" t="s">
        <v>3</v>
      </c>
      <c r="R35" s="130" t="s">
        <v>3</v>
      </c>
      <c r="S35" s="130" t="s">
        <v>3</v>
      </c>
      <c r="T35" s="6">
        <v>98.296800000000005</v>
      </c>
      <c r="U35" s="3">
        <f t="shared" si="0"/>
        <v>83.5840570319356</v>
      </c>
    </row>
    <row r="36" spans="1:21" ht="14.5" customHeight="1" x14ac:dyDescent="0.35">
      <c r="A36" s="1"/>
      <c r="B36" s="57" t="s">
        <v>1769</v>
      </c>
      <c r="C36" s="138" t="s">
        <v>17</v>
      </c>
      <c r="D36" s="55" t="s">
        <v>1730</v>
      </c>
      <c r="E36" s="128">
        <v>8.9999999999999993E-3</v>
      </c>
      <c r="F36" s="128">
        <v>9.0800000000000006E-2</v>
      </c>
      <c r="G36" s="128">
        <v>24.931000000000001</v>
      </c>
      <c r="H36" s="128">
        <v>70.523799999999994</v>
      </c>
      <c r="I36" s="128">
        <v>0.379</v>
      </c>
      <c r="J36" s="128">
        <v>5.9499999999999997E-2</v>
      </c>
      <c r="K36" s="128">
        <v>0.77049999999999996</v>
      </c>
      <c r="L36" s="128">
        <v>0.04</v>
      </c>
      <c r="M36" s="128">
        <v>0.03</v>
      </c>
      <c r="N36" s="128">
        <v>0.33279999999999998</v>
      </c>
      <c r="O36" s="128">
        <v>2.5642999999999998</v>
      </c>
      <c r="P36" s="130" t="s">
        <v>3</v>
      </c>
      <c r="Q36" s="130" t="s">
        <v>3</v>
      </c>
      <c r="R36" s="130" t="s">
        <v>3</v>
      </c>
      <c r="S36" s="130" t="s">
        <v>3</v>
      </c>
      <c r="T36" s="6">
        <v>99.730699999999999</v>
      </c>
      <c r="U36" s="3">
        <f t="shared" si="0"/>
        <v>83.452842486094355</v>
      </c>
    </row>
    <row r="37" spans="1:21" ht="14.5" customHeight="1" x14ac:dyDescent="0.35">
      <c r="A37" s="8"/>
      <c r="B37" s="134" t="s">
        <v>1770</v>
      </c>
      <c r="C37" s="139" t="s">
        <v>17</v>
      </c>
      <c r="D37" s="56" t="s">
        <v>1737</v>
      </c>
      <c r="E37" s="10">
        <v>1.7000000000000001E-2</v>
      </c>
      <c r="F37" s="10">
        <v>0.02</v>
      </c>
      <c r="G37" s="10">
        <v>21.817499999999999</v>
      </c>
      <c r="H37" s="10">
        <v>73.891999999999996</v>
      </c>
      <c r="I37" s="10">
        <v>0.1328</v>
      </c>
      <c r="J37" s="10">
        <v>0.03</v>
      </c>
      <c r="K37" s="10">
        <v>0.5605</v>
      </c>
      <c r="L37" s="10">
        <v>0.04</v>
      </c>
      <c r="M37" s="10">
        <v>0.03</v>
      </c>
      <c r="N37" s="10">
        <v>1.258</v>
      </c>
      <c r="O37" s="10">
        <v>0.94599999999999995</v>
      </c>
      <c r="P37" s="11" t="s">
        <v>3</v>
      </c>
      <c r="Q37" s="11" t="s">
        <v>3</v>
      </c>
      <c r="R37" s="11" t="s">
        <v>3</v>
      </c>
      <c r="S37" s="11" t="s">
        <v>3</v>
      </c>
      <c r="T37" s="37">
        <v>98.743799999999993</v>
      </c>
      <c r="U37" s="26">
        <f t="shared" si="0"/>
        <v>85.792008964147499</v>
      </c>
    </row>
    <row r="38" spans="1:21" ht="14.5" customHeight="1" x14ac:dyDescent="0.35">
      <c r="A38" s="23" t="s">
        <v>103</v>
      </c>
      <c r="B38" s="133" t="s">
        <v>608</v>
      </c>
      <c r="C38" s="137" t="s">
        <v>525</v>
      </c>
      <c r="D38" s="33" t="s">
        <v>1763</v>
      </c>
      <c r="E38" s="19">
        <v>42.2</v>
      </c>
      <c r="F38" s="21">
        <v>19.5</v>
      </c>
      <c r="G38" s="21">
        <v>14.49</v>
      </c>
      <c r="H38" s="21">
        <v>9.5399999999999991</v>
      </c>
      <c r="I38" s="21">
        <v>0.31</v>
      </c>
      <c r="J38" s="21">
        <v>10.66</v>
      </c>
      <c r="K38" s="21">
        <v>1.55</v>
      </c>
      <c r="L38" s="21" t="s">
        <v>19</v>
      </c>
      <c r="M38" s="21">
        <v>1.28</v>
      </c>
      <c r="N38" s="21" t="s">
        <v>607</v>
      </c>
      <c r="O38" s="21">
        <v>7.0000000000000007E-2</v>
      </c>
      <c r="P38" s="20" t="s">
        <v>3</v>
      </c>
      <c r="Q38" s="20" t="s">
        <v>3</v>
      </c>
      <c r="R38" s="20" t="s">
        <v>3</v>
      </c>
      <c r="S38" s="20" t="s">
        <v>3</v>
      </c>
      <c r="T38" s="125">
        <v>99.7</v>
      </c>
      <c r="U38" s="105">
        <f t="shared" si="0"/>
        <v>53.998043163835398</v>
      </c>
    </row>
    <row r="39" spans="1:21" ht="14.5" customHeight="1" x14ac:dyDescent="0.35">
      <c r="A39" s="46"/>
      <c r="B39" s="57" t="s">
        <v>609</v>
      </c>
      <c r="C39" s="138" t="s">
        <v>525</v>
      </c>
      <c r="D39" s="129" t="s">
        <v>1763</v>
      </c>
      <c r="E39" s="2">
        <v>41.5</v>
      </c>
      <c r="F39" s="128">
        <v>19.600000000000001</v>
      </c>
      <c r="G39" s="128">
        <v>14.44</v>
      </c>
      <c r="H39" s="128">
        <v>9.6300000000000008</v>
      </c>
      <c r="I39" s="128">
        <v>0.28000000000000003</v>
      </c>
      <c r="J39" s="128">
        <v>10.82</v>
      </c>
      <c r="K39" s="128">
        <v>1.53</v>
      </c>
      <c r="L39" s="128" t="s">
        <v>19</v>
      </c>
      <c r="M39" s="128">
        <v>1.33</v>
      </c>
      <c r="N39" s="128" t="s">
        <v>607</v>
      </c>
      <c r="O39" s="128">
        <v>0.06</v>
      </c>
      <c r="P39" s="130" t="s">
        <v>3</v>
      </c>
      <c r="Q39" s="130" t="s">
        <v>3</v>
      </c>
      <c r="R39" s="130" t="s">
        <v>3</v>
      </c>
      <c r="S39" s="130" t="s">
        <v>3</v>
      </c>
      <c r="T39" s="6">
        <v>99.29</v>
      </c>
      <c r="U39" s="99">
        <f t="shared" si="0"/>
        <v>54.316980643287373</v>
      </c>
    </row>
    <row r="40" spans="1:21" ht="14.5" customHeight="1" x14ac:dyDescent="0.35">
      <c r="A40" s="46"/>
      <c r="B40" s="57" t="s">
        <v>613</v>
      </c>
      <c r="C40" s="138" t="s">
        <v>525</v>
      </c>
      <c r="D40" s="132" t="s">
        <v>1763</v>
      </c>
      <c r="E40" s="2">
        <v>42.4</v>
      </c>
      <c r="F40" s="128">
        <v>17.600000000000001</v>
      </c>
      <c r="G40" s="128">
        <v>14.72</v>
      </c>
      <c r="H40" s="128">
        <v>10.39</v>
      </c>
      <c r="I40" s="128">
        <v>0.26</v>
      </c>
      <c r="J40" s="128">
        <v>10.69</v>
      </c>
      <c r="K40" s="128">
        <v>1.57</v>
      </c>
      <c r="L40" s="128" t="s">
        <v>19</v>
      </c>
      <c r="M40" s="128">
        <v>1.64</v>
      </c>
      <c r="N40" s="128" t="s">
        <v>607</v>
      </c>
      <c r="O40" s="128">
        <v>0.08</v>
      </c>
      <c r="P40" s="130" t="s">
        <v>3</v>
      </c>
      <c r="Q40" s="130" t="s">
        <v>3</v>
      </c>
      <c r="R40" s="130" t="s">
        <v>3</v>
      </c>
      <c r="S40" s="130" t="s">
        <v>3</v>
      </c>
      <c r="T40" s="6">
        <v>99.45</v>
      </c>
      <c r="U40" s="99">
        <f t="shared" si="0"/>
        <v>55.721475289002512</v>
      </c>
    </row>
    <row r="41" spans="1:21" ht="14.5" customHeight="1" x14ac:dyDescent="0.35">
      <c r="A41" s="50"/>
      <c r="B41" s="134" t="s">
        <v>1771</v>
      </c>
      <c r="C41" s="139" t="s">
        <v>17</v>
      </c>
      <c r="D41" s="7" t="s">
        <v>1730</v>
      </c>
      <c r="E41" s="9">
        <v>0.02</v>
      </c>
      <c r="F41" s="10">
        <v>0.21</v>
      </c>
      <c r="G41" s="10">
        <v>20</v>
      </c>
      <c r="H41" s="10">
        <v>75.8</v>
      </c>
      <c r="I41" s="10">
        <v>0.22</v>
      </c>
      <c r="J41" s="10">
        <v>0.01</v>
      </c>
      <c r="K41" s="10">
        <v>0.5</v>
      </c>
      <c r="L41" s="11" t="s">
        <v>3</v>
      </c>
      <c r="M41" s="10">
        <v>0.03</v>
      </c>
      <c r="N41" s="10">
        <v>1.43</v>
      </c>
      <c r="O41" s="10">
        <v>1</v>
      </c>
      <c r="P41" s="11" t="s">
        <v>3</v>
      </c>
      <c r="Q41" s="11" t="s">
        <v>3</v>
      </c>
      <c r="R41" s="11" t="s">
        <v>3</v>
      </c>
      <c r="S41" s="11" t="s">
        <v>3</v>
      </c>
      <c r="T41" s="37">
        <v>99.22</v>
      </c>
      <c r="U41" s="104">
        <f t="shared" si="0"/>
        <v>87.108599651644298</v>
      </c>
    </row>
    <row r="42" spans="1:21" ht="14.5" customHeight="1" x14ac:dyDescent="0.35">
      <c r="A42" s="23" t="s">
        <v>142</v>
      </c>
      <c r="B42" s="133" t="s">
        <v>119</v>
      </c>
      <c r="C42" s="137" t="s">
        <v>120</v>
      </c>
      <c r="D42" s="33" t="s">
        <v>1763</v>
      </c>
      <c r="E42" s="19">
        <v>42.3</v>
      </c>
      <c r="F42" s="21">
        <v>9.4600000000000009</v>
      </c>
      <c r="G42" s="21">
        <v>7.64</v>
      </c>
      <c r="H42" s="21">
        <v>21.2</v>
      </c>
      <c r="I42" s="21">
        <v>0.33</v>
      </c>
      <c r="J42" s="21">
        <v>5.1100000000000003</v>
      </c>
      <c r="K42" s="21">
        <v>0.01</v>
      </c>
      <c r="L42" s="20" t="s">
        <v>3</v>
      </c>
      <c r="M42" s="21">
        <v>0.06</v>
      </c>
      <c r="N42" s="20" t="s">
        <v>3</v>
      </c>
      <c r="O42" s="21">
        <v>12.8</v>
      </c>
      <c r="P42" s="20" t="s">
        <v>3</v>
      </c>
      <c r="Q42" s="20" t="s">
        <v>3</v>
      </c>
      <c r="R42" s="20" t="s">
        <v>3</v>
      </c>
      <c r="S42" s="20" t="s">
        <v>3</v>
      </c>
      <c r="T42" s="125">
        <v>98.91</v>
      </c>
      <c r="U42" s="24">
        <f t="shared" si="0"/>
        <v>83.185517871107834</v>
      </c>
    </row>
    <row r="43" spans="1:21" ht="14.5" customHeight="1" x14ac:dyDescent="0.35">
      <c r="A43" s="1"/>
      <c r="B43" s="57" t="s">
        <v>969</v>
      </c>
      <c r="C43" s="138" t="s">
        <v>525</v>
      </c>
      <c r="D43" s="129" t="s">
        <v>1763</v>
      </c>
      <c r="E43" s="2">
        <v>40.1</v>
      </c>
      <c r="F43" s="128">
        <v>19.899999999999999</v>
      </c>
      <c r="G43" s="128">
        <v>20.2</v>
      </c>
      <c r="H43" s="128">
        <v>7.19</v>
      </c>
      <c r="I43" s="128">
        <v>0.36</v>
      </c>
      <c r="J43" s="128">
        <v>10.6</v>
      </c>
      <c r="K43" s="128">
        <v>0.38</v>
      </c>
      <c r="L43" s="130" t="s">
        <v>3</v>
      </c>
      <c r="M43" s="128">
        <v>1.44</v>
      </c>
      <c r="N43" s="130" t="s">
        <v>3</v>
      </c>
      <c r="O43" s="128">
        <v>0.02</v>
      </c>
      <c r="P43" s="130" t="s">
        <v>3</v>
      </c>
      <c r="Q43" s="130" t="s">
        <v>3</v>
      </c>
      <c r="R43" s="130" t="s">
        <v>3</v>
      </c>
      <c r="S43" s="130" t="s">
        <v>3</v>
      </c>
      <c r="T43" s="6">
        <v>100.19</v>
      </c>
      <c r="U43" s="3">
        <f t="shared" si="0"/>
        <v>38.822908756284001</v>
      </c>
    </row>
    <row r="44" spans="1:21" ht="14.5" customHeight="1" x14ac:dyDescent="0.35">
      <c r="A44" s="1"/>
      <c r="B44" s="57" t="s">
        <v>139</v>
      </c>
      <c r="C44" s="138" t="s">
        <v>120</v>
      </c>
      <c r="D44" s="129" t="s">
        <v>1763</v>
      </c>
      <c r="E44" s="2">
        <v>42.2</v>
      </c>
      <c r="F44" s="128">
        <v>12.3</v>
      </c>
      <c r="G44" s="128">
        <v>6.52</v>
      </c>
      <c r="H44" s="128">
        <v>21.1</v>
      </c>
      <c r="I44" s="128">
        <v>0.32</v>
      </c>
      <c r="J44" s="128">
        <v>4.68</v>
      </c>
      <c r="K44" s="128">
        <v>0.03</v>
      </c>
      <c r="L44" s="130" t="s">
        <v>3</v>
      </c>
      <c r="M44" s="128">
        <v>0.19</v>
      </c>
      <c r="N44" s="130" t="s">
        <v>3</v>
      </c>
      <c r="O44" s="128">
        <v>11.8</v>
      </c>
      <c r="P44" s="130" t="s">
        <v>3</v>
      </c>
      <c r="Q44" s="130" t="s">
        <v>3</v>
      </c>
      <c r="R44" s="130" t="s">
        <v>3</v>
      </c>
      <c r="S44" s="130" t="s">
        <v>3</v>
      </c>
      <c r="T44" s="6">
        <v>99.14</v>
      </c>
      <c r="U44" s="3">
        <f t="shared" si="0"/>
        <v>85.228393892256037</v>
      </c>
    </row>
    <row r="45" spans="1:21" ht="14.5" customHeight="1" x14ac:dyDescent="0.35">
      <c r="A45" s="8"/>
      <c r="B45" s="134" t="s">
        <v>971</v>
      </c>
      <c r="C45" s="139" t="s">
        <v>525</v>
      </c>
      <c r="D45" s="7" t="s">
        <v>1763</v>
      </c>
      <c r="E45" s="9">
        <v>42.1</v>
      </c>
      <c r="F45" s="10">
        <v>21.7</v>
      </c>
      <c r="G45" s="10">
        <v>15.5</v>
      </c>
      <c r="H45" s="10">
        <v>16.600000000000001</v>
      </c>
      <c r="I45" s="10">
        <v>0.34</v>
      </c>
      <c r="J45" s="10">
        <v>3.03</v>
      </c>
      <c r="K45" s="10">
        <v>0.33</v>
      </c>
      <c r="L45" s="11" t="s">
        <v>3</v>
      </c>
      <c r="M45" s="10">
        <v>0.44</v>
      </c>
      <c r="N45" s="11" t="s">
        <v>3</v>
      </c>
      <c r="O45" s="10">
        <v>7.0000000000000007E-2</v>
      </c>
      <c r="P45" s="11" t="s">
        <v>3</v>
      </c>
      <c r="Q45" s="11" t="s">
        <v>3</v>
      </c>
      <c r="R45" s="11" t="s">
        <v>3</v>
      </c>
      <c r="S45" s="11" t="s">
        <v>3</v>
      </c>
      <c r="T45" s="37">
        <v>100.11</v>
      </c>
      <c r="U45" s="26">
        <f t="shared" si="0"/>
        <v>65.628714178808835</v>
      </c>
    </row>
    <row r="46" spans="1:21" ht="14.5" customHeight="1" x14ac:dyDescent="0.35">
      <c r="A46" s="23" t="s">
        <v>146</v>
      </c>
      <c r="B46" s="133" t="s">
        <v>143</v>
      </c>
      <c r="C46" s="137" t="s">
        <v>17</v>
      </c>
      <c r="D46" s="54" t="s">
        <v>1737</v>
      </c>
      <c r="E46" s="21">
        <v>1.7999999999999999E-2</v>
      </c>
      <c r="F46" s="21">
        <v>1.2E-2</v>
      </c>
      <c r="G46" s="21">
        <v>20.863</v>
      </c>
      <c r="H46" s="21">
        <v>75.037999999999997</v>
      </c>
      <c r="I46" s="21">
        <v>0.16200000000000001</v>
      </c>
      <c r="J46" s="21">
        <v>3.0000000000000001E-3</v>
      </c>
      <c r="K46" s="21">
        <v>1.9E-2</v>
      </c>
      <c r="L46" s="21">
        <v>0</v>
      </c>
      <c r="M46" s="21">
        <v>8.9999999999999993E-3</v>
      </c>
      <c r="N46" s="21">
        <v>1.34</v>
      </c>
      <c r="O46" s="21">
        <v>0.60699999999999998</v>
      </c>
      <c r="P46" s="20" t="s">
        <v>3</v>
      </c>
      <c r="Q46" s="20" t="s">
        <v>3</v>
      </c>
      <c r="R46" s="21">
        <v>0.01</v>
      </c>
      <c r="S46" s="20" t="s">
        <v>3</v>
      </c>
      <c r="T46" s="125">
        <v>98.081000000000003</v>
      </c>
      <c r="U46" s="24">
        <f t="shared" si="0"/>
        <v>86.509243710531166</v>
      </c>
    </row>
    <row r="47" spans="1:21" ht="14.5" customHeight="1" x14ac:dyDescent="0.35">
      <c r="A47" s="1"/>
      <c r="B47" s="57" t="s">
        <v>1772</v>
      </c>
      <c r="C47" s="138" t="s">
        <v>17</v>
      </c>
      <c r="D47" s="55" t="s">
        <v>1730</v>
      </c>
      <c r="E47" s="128">
        <v>1.7999999999999999E-2</v>
      </c>
      <c r="F47" s="128">
        <v>6.7000000000000004E-2</v>
      </c>
      <c r="G47" s="128">
        <v>21.363</v>
      </c>
      <c r="H47" s="128">
        <v>75.31</v>
      </c>
      <c r="I47" s="128">
        <v>0.23100000000000001</v>
      </c>
      <c r="J47" s="128">
        <v>0</v>
      </c>
      <c r="K47" s="128">
        <v>1.7999999999999999E-2</v>
      </c>
      <c r="L47" s="128">
        <v>0</v>
      </c>
      <c r="M47" s="128">
        <v>3.0000000000000001E-3</v>
      </c>
      <c r="N47" s="128">
        <v>1.345</v>
      </c>
      <c r="O47" s="128">
        <v>0.75</v>
      </c>
      <c r="P47" s="130" t="s">
        <v>3</v>
      </c>
      <c r="Q47" s="130" t="s">
        <v>3</v>
      </c>
      <c r="R47" s="128">
        <v>3.0000000000000001E-3</v>
      </c>
      <c r="S47" s="130" t="s">
        <v>3</v>
      </c>
      <c r="T47" s="6">
        <v>99.108000000000004</v>
      </c>
      <c r="U47" s="3">
        <f t="shared" si="0"/>
        <v>86.273350862803113</v>
      </c>
    </row>
    <row r="48" spans="1:21" ht="14.5" customHeight="1" x14ac:dyDescent="0.35">
      <c r="A48" s="1"/>
      <c r="B48" s="57" t="s">
        <v>1773</v>
      </c>
      <c r="C48" s="138" t="s">
        <v>17</v>
      </c>
      <c r="D48" s="55" t="s">
        <v>1737</v>
      </c>
      <c r="E48" s="128">
        <v>2.9000000000000001E-2</v>
      </c>
      <c r="F48" s="128">
        <v>6.7000000000000004E-2</v>
      </c>
      <c r="G48" s="128">
        <v>21.414999999999999</v>
      </c>
      <c r="H48" s="128">
        <v>75.227999999999994</v>
      </c>
      <c r="I48" s="128">
        <v>0.24</v>
      </c>
      <c r="J48" s="128">
        <v>0</v>
      </c>
      <c r="K48" s="128">
        <v>6.5000000000000002E-2</v>
      </c>
      <c r="L48" s="128">
        <v>1.7000000000000001E-2</v>
      </c>
      <c r="M48" s="128">
        <v>3.0000000000000001E-3</v>
      </c>
      <c r="N48" s="128">
        <v>1.335</v>
      </c>
      <c r="O48" s="128">
        <v>0.73699999999999999</v>
      </c>
      <c r="P48" s="130" t="s">
        <v>3</v>
      </c>
      <c r="Q48" s="130" t="s">
        <v>3</v>
      </c>
      <c r="R48" s="128">
        <v>0</v>
      </c>
      <c r="S48" s="130" t="s">
        <v>3</v>
      </c>
      <c r="T48" s="6">
        <v>99.135999999999996</v>
      </c>
      <c r="U48" s="3">
        <f t="shared" si="0"/>
        <v>86.23160529676008</v>
      </c>
    </row>
    <row r="49" spans="1:21" ht="14.5" customHeight="1" x14ac:dyDescent="0.35">
      <c r="A49" s="1"/>
      <c r="B49" s="57" t="s">
        <v>1774</v>
      </c>
      <c r="C49" s="138" t="s">
        <v>17</v>
      </c>
      <c r="D49" s="55" t="s">
        <v>1741</v>
      </c>
      <c r="E49" s="128">
        <v>51.125</v>
      </c>
      <c r="F49" s="128">
        <v>8.5000000000000006E-2</v>
      </c>
      <c r="G49" s="128">
        <v>4.2000000000000003E-2</v>
      </c>
      <c r="H49" s="128">
        <v>9.6000000000000002E-2</v>
      </c>
      <c r="I49" s="128">
        <v>3.9E-2</v>
      </c>
      <c r="J49" s="128">
        <v>47.9</v>
      </c>
      <c r="K49" s="128">
        <v>0.02</v>
      </c>
      <c r="L49" s="128">
        <v>0.10199999999999999</v>
      </c>
      <c r="M49" s="128">
        <v>1.4E-2</v>
      </c>
      <c r="N49" s="128">
        <v>4.0000000000000001E-3</v>
      </c>
      <c r="O49" s="128">
        <v>5.0000000000000001E-3</v>
      </c>
      <c r="P49" s="130" t="s">
        <v>3</v>
      </c>
      <c r="Q49" s="130" t="s">
        <v>3</v>
      </c>
      <c r="R49" s="128">
        <v>0.01</v>
      </c>
      <c r="S49" s="130" t="s">
        <v>3</v>
      </c>
      <c r="T49" s="6">
        <v>99.441999999999993</v>
      </c>
      <c r="U49" s="3">
        <f t="shared" si="0"/>
        <v>80.296151428371871</v>
      </c>
    </row>
    <row r="50" spans="1:21" ht="14.5" customHeight="1" x14ac:dyDescent="0.35">
      <c r="A50" s="1"/>
      <c r="B50" s="57" t="s">
        <v>1775</v>
      </c>
      <c r="C50" s="138" t="s">
        <v>17</v>
      </c>
      <c r="D50" s="55" t="s">
        <v>1730</v>
      </c>
      <c r="E50" s="128">
        <v>7.5999999999999998E-2</v>
      </c>
      <c r="F50" s="128">
        <v>0.41199999999999998</v>
      </c>
      <c r="G50" s="128">
        <v>28.93</v>
      </c>
      <c r="H50" s="128">
        <v>67.900000000000006</v>
      </c>
      <c r="I50" s="128">
        <v>0.121</v>
      </c>
      <c r="J50" s="128">
        <v>0</v>
      </c>
      <c r="K50" s="128">
        <v>0.14599999999999999</v>
      </c>
      <c r="L50" s="128">
        <v>0</v>
      </c>
      <c r="M50" s="128">
        <v>1.0999999999999999E-2</v>
      </c>
      <c r="N50" s="128">
        <v>2.11</v>
      </c>
      <c r="O50" s="128">
        <v>0.71399999999999997</v>
      </c>
      <c r="P50" s="130" t="s">
        <v>3</v>
      </c>
      <c r="Q50" s="130" t="s">
        <v>3</v>
      </c>
      <c r="R50" s="130" t="s">
        <v>3</v>
      </c>
      <c r="S50" s="130" t="s">
        <v>3</v>
      </c>
      <c r="T50" s="6">
        <v>100.42</v>
      </c>
      <c r="U50" s="3">
        <f t="shared" si="0"/>
        <v>80.711718797305451</v>
      </c>
    </row>
    <row r="51" spans="1:21" ht="14.5" customHeight="1" x14ac:dyDescent="0.35">
      <c r="A51" s="1"/>
      <c r="B51" s="57" t="s">
        <v>1776</v>
      </c>
      <c r="C51" s="138" t="s">
        <v>17</v>
      </c>
      <c r="D51" s="55" t="s">
        <v>1730</v>
      </c>
      <c r="E51" s="128">
        <v>3.5000000000000003E-2</v>
      </c>
      <c r="F51" s="128">
        <v>0.11</v>
      </c>
      <c r="G51" s="128">
        <v>29.603000000000002</v>
      </c>
      <c r="H51" s="128">
        <v>66.748000000000005</v>
      </c>
      <c r="I51" s="128">
        <v>0.14299999999999999</v>
      </c>
      <c r="J51" s="128">
        <v>0</v>
      </c>
      <c r="K51" s="128">
        <v>0.11799999999999999</v>
      </c>
      <c r="L51" s="128">
        <v>0</v>
      </c>
      <c r="M51" s="128">
        <v>0</v>
      </c>
      <c r="N51" s="128">
        <v>2.14</v>
      </c>
      <c r="O51" s="128">
        <v>0.64200000000000002</v>
      </c>
      <c r="P51" s="130" t="s">
        <v>3</v>
      </c>
      <c r="Q51" s="130" t="s">
        <v>3</v>
      </c>
      <c r="R51" s="128">
        <v>3.0000000000000001E-3</v>
      </c>
      <c r="S51" s="130" t="s">
        <v>3</v>
      </c>
      <c r="T51" s="6">
        <v>99.542000000000002</v>
      </c>
      <c r="U51" s="3">
        <f t="shared" si="0"/>
        <v>80.079615355529256</v>
      </c>
    </row>
    <row r="52" spans="1:21" ht="14.5" customHeight="1" x14ac:dyDescent="0.35">
      <c r="A52" s="8"/>
      <c r="B52" s="134" t="s">
        <v>1777</v>
      </c>
      <c r="C52" s="139" t="s">
        <v>17</v>
      </c>
      <c r="D52" s="56" t="s">
        <v>1737</v>
      </c>
      <c r="E52" s="11" t="s">
        <v>3</v>
      </c>
      <c r="F52" s="11" t="s">
        <v>3</v>
      </c>
      <c r="G52" s="11" t="s">
        <v>3</v>
      </c>
      <c r="H52" s="11" t="s">
        <v>3</v>
      </c>
      <c r="I52" s="11" t="s">
        <v>3</v>
      </c>
      <c r="J52" s="11" t="s">
        <v>3</v>
      </c>
      <c r="K52" s="11" t="s">
        <v>3</v>
      </c>
      <c r="L52" s="11" t="s">
        <v>3</v>
      </c>
      <c r="M52" s="11" t="s">
        <v>3</v>
      </c>
      <c r="N52" s="11" t="s">
        <v>3</v>
      </c>
      <c r="O52" s="11" t="s">
        <v>3</v>
      </c>
      <c r="P52" s="11" t="s">
        <v>3</v>
      </c>
      <c r="Q52" s="11" t="s">
        <v>3</v>
      </c>
      <c r="R52" s="11" t="s">
        <v>3</v>
      </c>
      <c r="S52" s="11" t="s">
        <v>3</v>
      </c>
      <c r="T52" s="37" t="s">
        <v>3</v>
      </c>
      <c r="U52" s="26" t="s">
        <v>3</v>
      </c>
    </row>
    <row r="53" spans="1:21" ht="14.5" customHeight="1" x14ac:dyDescent="0.35">
      <c r="A53" s="23" t="s">
        <v>166</v>
      </c>
      <c r="B53" s="133" t="s">
        <v>638</v>
      </c>
      <c r="C53" s="137" t="s">
        <v>120</v>
      </c>
      <c r="D53" s="54" t="s">
        <v>1763</v>
      </c>
      <c r="E53" s="21">
        <v>42.984999999999999</v>
      </c>
      <c r="F53" s="21">
        <v>13.395</v>
      </c>
      <c r="G53" s="21">
        <v>7.01</v>
      </c>
      <c r="H53" s="21">
        <v>23.274999999999999</v>
      </c>
      <c r="I53" s="21">
        <v>0.34450000000000003</v>
      </c>
      <c r="J53" s="21">
        <v>3.2650000000000001</v>
      </c>
      <c r="K53" s="21">
        <v>4.4999999999999998E-2</v>
      </c>
      <c r="L53" s="21">
        <v>4.0000000000000001E-3</v>
      </c>
      <c r="M53" s="21">
        <v>2.6666666666666668E-2</v>
      </c>
      <c r="N53" s="21">
        <v>8.9999999999999993E-3</v>
      </c>
      <c r="O53" s="21">
        <v>9.0649999999999995</v>
      </c>
      <c r="P53" s="20" t="s">
        <v>3</v>
      </c>
      <c r="Q53" s="21">
        <v>4.3499999999999997E-2</v>
      </c>
      <c r="R53" s="21">
        <v>2.0999999999999998E-2</v>
      </c>
      <c r="S53" s="20" t="s">
        <v>3</v>
      </c>
      <c r="T53" s="125">
        <f>SUM(E53:S53)</f>
        <v>99.48866666666666</v>
      </c>
      <c r="U53" s="105">
        <f t="shared" si="0"/>
        <v>85.548327095946703</v>
      </c>
    </row>
    <row r="54" spans="1:21" ht="14.5" customHeight="1" x14ac:dyDescent="0.35">
      <c r="A54" s="1"/>
      <c r="B54" s="57" t="s">
        <v>639</v>
      </c>
      <c r="C54" s="138" t="s">
        <v>120</v>
      </c>
      <c r="D54" s="55" t="s">
        <v>1763</v>
      </c>
      <c r="E54" s="128">
        <v>42.634999999999998</v>
      </c>
      <c r="F54" s="128">
        <v>11.185</v>
      </c>
      <c r="G54" s="128">
        <v>6.44</v>
      </c>
      <c r="H54" s="128">
        <v>23.6</v>
      </c>
      <c r="I54" s="128">
        <v>0.3135</v>
      </c>
      <c r="J54" s="128">
        <v>2.5099999999999998</v>
      </c>
      <c r="K54" s="128">
        <v>1.95E-2</v>
      </c>
      <c r="L54" s="128">
        <v>9.4999999999999998E-3</v>
      </c>
      <c r="M54" s="128">
        <v>4.0999999999999995E-2</v>
      </c>
      <c r="N54" s="128">
        <v>1.55E-2</v>
      </c>
      <c r="O54" s="128">
        <v>13.81</v>
      </c>
      <c r="P54" s="130" t="s">
        <v>3</v>
      </c>
      <c r="Q54" s="128">
        <v>6.25E-2</v>
      </c>
      <c r="R54" s="128">
        <v>0</v>
      </c>
      <c r="S54" s="130" t="s">
        <v>3</v>
      </c>
      <c r="T54" s="6">
        <f>SUM(E54:S54)</f>
        <v>100.64150000000001</v>
      </c>
      <c r="U54" s="99">
        <f t="shared" si="0"/>
        <v>86.726009517223872</v>
      </c>
    </row>
    <row r="55" spans="1:21" ht="14.5" customHeight="1" x14ac:dyDescent="0.35">
      <c r="A55" s="1"/>
      <c r="B55" s="57" t="s">
        <v>640</v>
      </c>
      <c r="C55" s="138" t="s">
        <v>120</v>
      </c>
      <c r="D55" s="55" t="s">
        <v>1763</v>
      </c>
      <c r="E55" s="128">
        <v>42.475000000000001</v>
      </c>
      <c r="F55" s="128">
        <v>14.525</v>
      </c>
      <c r="G55" s="128">
        <v>7.16</v>
      </c>
      <c r="H55" s="128">
        <v>23.774999999999999</v>
      </c>
      <c r="I55" s="128">
        <v>0.36249999999999999</v>
      </c>
      <c r="J55" s="128">
        <v>2.395</v>
      </c>
      <c r="K55" s="128">
        <v>0.11649999999999999</v>
      </c>
      <c r="L55" s="128">
        <v>0</v>
      </c>
      <c r="M55" s="128">
        <v>0</v>
      </c>
      <c r="N55" s="128">
        <v>1.35E-2</v>
      </c>
      <c r="O55" s="128">
        <v>8.36</v>
      </c>
      <c r="P55" s="130" t="s">
        <v>3</v>
      </c>
      <c r="Q55" s="128">
        <v>4.9500000000000002E-2</v>
      </c>
      <c r="R55" s="128">
        <v>2.3E-2</v>
      </c>
      <c r="S55" s="130" t="s">
        <v>3</v>
      </c>
      <c r="T55" s="6">
        <f t="shared" ref="T55:T56" si="1">SUM(E55:S55)</f>
        <v>99.254999999999981</v>
      </c>
      <c r="U55" s="99">
        <f t="shared" si="0"/>
        <v>85.54934709314125</v>
      </c>
    </row>
    <row r="56" spans="1:21" ht="14.5" customHeight="1" x14ac:dyDescent="0.35">
      <c r="A56" s="8"/>
      <c r="B56" s="134" t="s">
        <v>641</v>
      </c>
      <c r="C56" s="139" t="s">
        <v>120</v>
      </c>
      <c r="D56" s="56" t="s">
        <v>1763</v>
      </c>
      <c r="E56" s="11">
        <v>42.53</v>
      </c>
      <c r="F56" s="11">
        <v>14.96</v>
      </c>
      <c r="G56" s="11">
        <v>7.1950000000000003</v>
      </c>
      <c r="H56" s="11">
        <v>23.45</v>
      </c>
      <c r="I56" s="11">
        <v>0.34899999999999998</v>
      </c>
      <c r="J56" s="11">
        <v>2.2650000000000001</v>
      </c>
      <c r="K56" s="11">
        <v>8.8499999999999995E-2</v>
      </c>
      <c r="L56" s="11">
        <v>4.0000000000000001E-3</v>
      </c>
      <c r="M56" s="11">
        <v>0</v>
      </c>
      <c r="N56" s="11" t="s">
        <v>3</v>
      </c>
      <c r="O56" s="11">
        <v>8.15</v>
      </c>
      <c r="P56" s="11" t="s">
        <v>3</v>
      </c>
      <c r="Q56" s="11" t="s">
        <v>3</v>
      </c>
      <c r="R56" s="11">
        <v>7.4999999999999997E-3</v>
      </c>
      <c r="S56" s="11" t="s">
        <v>3</v>
      </c>
      <c r="T56" s="37">
        <f t="shared" si="1"/>
        <v>98.999000000000009</v>
      </c>
      <c r="U56" s="104">
        <f t="shared" si="0"/>
        <v>85.317374917778181</v>
      </c>
    </row>
    <row r="57" spans="1:21" ht="14.5" customHeight="1" x14ac:dyDescent="0.35">
      <c r="A57" s="18" t="s">
        <v>210</v>
      </c>
      <c r="B57" s="135" t="s">
        <v>660</v>
      </c>
      <c r="C57" s="140" t="s">
        <v>661</v>
      </c>
      <c r="D57" s="17" t="s">
        <v>1763</v>
      </c>
      <c r="E57" s="51">
        <v>43.892000000000003</v>
      </c>
      <c r="F57" s="53">
        <v>12.981999999999999</v>
      </c>
      <c r="G57" s="53">
        <v>8.4339999999999993</v>
      </c>
      <c r="H57" s="53">
        <v>21.956</v>
      </c>
      <c r="I57" s="53">
        <v>0.28799999999999998</v>
      </c>
      <c r="J57" s="53">
        <v>5.3440000000000003</v>
      </c>
      <c r="K57" s="53">
        <v>0.24199999999999999</v>
      </c>
      <c r="L57" s="53" t="s">
        <v>4</v>
      </c>
      <c r="M57" s="53">
        <v>9.6000000000000002E-2</v>
      </c>
      <c r="N57" s="52" t="s">
        <v>3</v>
      </c>
      <c r="O57" s="53">
        <v>6.3179999999999996</v>
      </c>
      <c r="P57" s="52" t="s">
        <v>3</v>
      </c>
      <c r="Q57" s="52" t="s">
        <v>3</v>
      </c>
      <c r="R57" s="52" t="s">
        <v>3</v>
      </c>
      <c r="S57" s="52" t="s">
        <v>3</v>
      </c>
      <c r="T57" s="136">
        <f>SUM(E57:S57)</f>
        <v>99.552000000000007</v>
      </c>
      <c r="U57" s="22">
        <f t="shared" si="0"/>
        <v>82.273646875440704</v>
      </c>
    </row>
    <row r="58" spans="1:21" ht="14.5" customHeight="1" x14ac:dyDescent="0.35">
      <c r="A58" s="23" t="s">
        <v>266</v>
      </c>
      <c r="B58" s="133" t="s">
        <v>1778</v>
      </c>
      <c r="C58" s="137" t="s">
        <v>17</v>
      </c>
      <c r="D58" s="33" t="s">
        <v>1737</v>
      </c>
      <c r="E58" s="19">
        <v>0.10299999999999999</v>
      </c>
      <c r="F58" s="21">
        <v>0.02</v>
      </c>
      <c r="G58" s="21">
        <v>21.556999999999999</v>
      </c>
      <c r="H58" s="21">
        <v>77.222999999999999</v>
      </c>
      <c r="I58" s="21">
        <v>0.152</v>
      </c>
      <c r="J58" s="21">
        <v>0.01</v>
      </c>
      <c r="K58" s="21">
        <v>0.33300000000000002</v>
      </c>
      <c r="L58" s="21">
        <v>0.01</v>
      </c>
      <c r="M58" s="21">
        <v>0.02</v>
      </c>
      <c r="N58" s="21">
        <v>1.087</v>
      </c>
      <c r="O58" s="21">
        <v>0.59799999999999998</v>
      </c>
      <c r="P58" s="20" t="s">
        <v>3</v>
      </c>
      <c r="Q58" s="21">
        <v>0.01</v>
      </c>
      <c r="R58" s="21">
        <v>0.01</v>
      </c>
      <c r="S58" s="20" t="s">
        <v>3</v>
      </c>
      <c r="T58" s="125">
        <v>101.133</v>
      </c>
      <c r="U58" s="105">
        <f t="shared" si="0"/>
        <v>86.462250828518862</v>
      </c>
    </row>
    <row r="59" spans="1:21" ht="14.5" customHeight="1" x14ac:dyDescent="0.35">
      <c r="A59" s="1"/>
      <c r="B59" s="57" t="s">
        <v>1779</v>
      </c>
      <c r="C59" s="138" t="s">
        <v>17</v>
      </c>
      <c r="D59" s="129" t="s">
        <v>1730</v>
      </c>
      <c r="E59" s="2">
        <v>2.3E-2</v>
      </c>
      <c r="F59" s="128">
        <v>0.02</v>
      </c>
      <c r="G59" s="128">
        <v>28.532</v>
      </c>
      <c r="H59" s="128">
        <v>69.44</v>
      </c>
      <c r="I59" s="128">
        <v>0.16500000000000001</v>
      </c>
      <c r="J59" s="128">
        <v>0.01</v>
      </c>
      <c r="K59" s="128">
        <v>0.33700000000000002</v>
      </c>
      <c r="L59" s="128">
        <v>0.01</v>
      </c>
      <c r="M59" s="128">
        <v>0.02</v>
      </c>
      <c r="N59" s="128">
        <v>2.0259999999999998</v>
      </c>
      <c r="O59" s="128">
        <v>0.36099999999999999</v>
      </c>
      <c r="P59" s="130" t="s">
        <v>3</v>
      </c>
      <c r="Q59" s="128">
        <v>0.01</v>
      </c>
      <c r="R59" s="128">
        <v>0.01</v>
      </c>
      <c r="S59" s="130" t="s">
        <v>3</v>
      </c>
      <c r="T59" s="6">
        <v>100.964</v>
      </c>
      <c r="U59" s="99">
        <f t="shared" si="0"/>
        <v>81.27023626055113</v>
      </c>
    </row>
    <row r="60" spans="1:21" ht="14.5" customHeight="1" x14ac:dyDescent="0.35">
      <c r="A60" s="1"/>
      <c r="B60" s="57" t="s">
        <v>1780</v>
      </c>
      <c r="C60" s="138" t="s">
        <v>17</v>
      </c>
      <c r="D60" s="129" t="s">
        <v>1730</v>
      </c>
      <c r="E60" s="2">
        <v>7.9000000000000001E-2</v>
      </c>
      <c r="F60" s="128">
        <v>0.02</v>
      </c>
      <c r="G60" s="128">
        <v>27.164999999999999</v>
      </c>
      <c r="H60" s="128">
        <v>70.174999999999997</v>
      </c>
      <c r="I60" s="128">
        <v>0.219</v>
      </c>
      <c r="J60" s="128">
        <v>0.01</v>
      </c>
      <c r="K60" s="128">
        <v>0.13300000000000001</v>
      </c>
      <c r="L60" s="128">
        <v>0.01</v>
      </c>
      <c r="M60" s="128">
        <v>0.02</v>
      </c>
      <c r="N60" s="128">
        <v>1.046</v>
      </c>
      <c r="O60" s="128">
        <v>0.436</v>
      </c>
      <c r="P60" s="130" t="s">
        <v>3</v>
      </c>
      <c r="Q60" s="128">
        <v>0.01</v>
      </c>
      <c r="R60" s="128">
        <v>0.01</v>
      </c>
      <c r="S60" s="130" t="s">
        <v>3</v>
      </c>
      <c r="T60" s="6">
        <v>99.332999999999998</v>
      </c>
      <c r="U60" s="99">
        <f t="shared" si="0"/>
        <v>82.160973920831111</v>
      </c>
    </row>
    <row r="61" spans="1:21" ht="14.5" customHeight="1" x14ac:dyDescent="0.35">
      <c r="A61" s="1"/>
      <c r="B61" s="57" t="s">
        <v>1781</v>
      </c>
      <c r="C61" s="138" t="s">
        <v>17</v>
      </c>
      <c r="D61" s="129" t="s">
        <v>1730</v>
      </c>
      <c r="E61" s="2">
        <v>8.6999999999999994E-2</v>
      </c>
      <c r="F61" s="128">
        <v>0.02</v>
      </c>
      <c r="G61" s="128">
        <v>26.626999999999999</v>
      </c>
      <c r="H61" s="128">
        <v>72.38</v>
      </c>
      <c r="I61" s="128">
        <v>0.217</v>
      </c>
      <c r="J61" s="128">
        <v>0.01</v>
      </c>
      <c r="K61" s="128">
        <v>0.25700000000000001</v>
      </c>
      <c r="L61" s="128">
        <v>0.01</v>
      </c>
      <c r="M61" s="128">
        <v>0.02</v>
      </c>
      <c r="N61" s="128">
        <v>0.98399999999999999</v>
      </c>
      <c r="O61" s="128">
        <v>0.42399999999999999</v>
      </c>
      <c r="P61" s="130" t="s">
        <v>3</v>
      </c>
      <c r="Q61" s="128">
        <v>0.01</v>
      </c>
      <c r="R61" s="128">
        <v>0.01</v>
      </c>
      <c r="S61" s="130" t="s">
        <v>3</v>
      </c>
      <c r="T61" s="6">
        <v>101.056</v>
      </c>
      <c r="U61" s="99">
        <f t="shared" si="0"/>
        <v>82.895418209255638</v>
      </c>
    </row>
    <row r="62" spans="1:21" ht="14.5" customHeight="1" x14ac:dyDescent="0.35">
      <c r="A62" s="1"/>
      <c r="B62" s="57" t="s">
        <v>1782</v>
      </c>
      <c r="C62" s="138" t="s">
        <v>17</v>
      </c>
      <c r="D62" s="129" t="s">
        <v>1730</v>
      </c>
      <c r="E62" s="2">
        <v>0.128</v>
      </c>
      <c r="F62" s="128">
        <v>0.02</v>
      </c>
      <c r="G62" s="128">
        <v>26.414000000000001</v>
      </c>
      <c r="H62" s="128">
        <v>71.47</v>
      </c>
      <c r="I62" s="128">
        <v>0.20200000000000001</v>
      </c>
      <c r="J62" s="128">
        <v>0.01</v>
      </c>
      <c r="K62" s="128">
        <v>0.219</v>
      </c>
      <c r="L62" s="128">
        <v>0.01</v>
      </c>
      <c r="M62" s="128">
        <v>0.02</v>
      </c>
      <c r="N62" s="128">
        <v>1.016</v>
      </c>
      <c r="O62" s="128">
        <v>0.45800000000000002</v>
      </c>
      <c r="P62" s="130" t="s">
        <v>3</v>
      </c>
      <c r="Q62" s="128">
        <v>0.01</v>
      </c>
      <c r="R62" s="128">
        <v>0.01</v>
      </c>
      <c r="S62" s="130" t="s">
        <v>3</v>
      </c>
      <c r="T62" s="6">
        <v>99.986999999999995</v>
      </c>
      <c r="U62" s="99">
        <f t="shared" si="0"/>
        <v>82.829802492052835</v>
      </c>
    </row>
    <row r="63" spans="1:21" ht="14.5" customHeight="1" x14ac:dyDescent="0.35">
      <c r="A63" s="1"/>
      <c r="B63" s="57" t="s">
        <v>1783</v>
      </c>
      <c r="C63" s="138" t="s">
        <v>17</v>
      </c>
      <c r="D63" s="129" t="s">
        <v>1730</v>
      </c>
      <c r="E63" s="2">
        <v>0.221</v>
      </c>
      <c r="F63" s="128">
        <v>0.02</v>
      </c>
      <c r="G63" s="128">
        <v>20.777999999999999</v>
      </c>
      <c r="H63" s="128">
        <v>78.25</v>
      </c>
      <c r="I63" s="128">
        <v>0.154</v>
      </c>
      <c r="J63" s="128">
        <v>0.01</v>
      </c>
      <c r="K63" s="128">
        <v>0.23100000000000001</v>
      </c>
      <c r="L63" s="128">
        <v>0.01</v>
      </c>
      <c r="M63" s="128">
        <v>0.02</v>
      </c>
      <c r="N63" s="128">
        <v>1.121</v>
      </c>
      <c r="O63" s="128">
        <v>0.47399999999999998</v>
      </c>
      <c r="P63" s="130" t="s">
        <v>3</v>
      </c>
      <c r="Q63" s="128">
        <v>0.01</v>
      </c>
      <c r="R63" s="128">
        <v>0.01</v>
      </c>
      <c r="S63" s="130" t="s">
        <v>3</v>
      </c>
      <c r="T63" s="6">
        <v>101.309</v>
      </c>
      <c r="U63" s="99">
        <f t="shared" si="0"/>
        <v>87.037102314396137</v>
      </c>
    </row>
    <row r="64" spans="1:21" ht="14.5" customHeight="1" x14ac:dyDescent="0.35">
      <c r="A64" s="8"/>
      <c r="B64" s="134" t="s">
        <v>1784</v>
      </c>
      <c r="C64" s="139" t="s">
        <v>17</v>
      </c>
      <c r="D64" s="7" t="s">
        <v>1730</v>
      </c>
      <c r="E64" s="9">
        <v>9.8000000000000004E-2</v>
      </c>
      <c r="F64" s="10">
        <v>0.02</v>
      </c>
      <c r="G64" s="10">
        <v>20.794</v>
      </c>
      <c r="H64" s="10">
        <v>78.257000000000005</v>
      </c>
      <c r="I64" s="10">
        <v>0.151</v>
      </c>
      <c r="J64" s="10">
        <v>0.01</v>
      </c>
      <c r="K64" s="10">
        <v>0.224</v>
      </c>
      <c r="L64" s="10">
        <v>0.01</v>
      </c>
      <c r="M64" s="10">
        <v>0.02</v>
      </c>
      <c r="N64" s="10">
        <v>1.1120000000000001</v>
      </c>
      <c r="O64" s="10">
        <v>0.45400000000000001</v>
      </c>
      <c r="P64" s="11" t="s">
        <v>3</v>
      </c>
      <c r="Q64" s="10">
        <v>0.01</v>
      </c>
      <c r="R64" s="10">
        <v>0.01</v>
      </c>
      <c r="S64" s="11" t="s">
        <v>3</v>
      </c>
      <c r="T64" s="37">
        <v>101.17</v>
      </c>
      <c r="U64" s="104">
        <f t="shared" si="0"/>
        <v>87.029424919452055</v>
      </c>
    </row>
    <row r="65" spans="1:21" ht="14.5" customHeight="1" x14ac:dyDescent="0.35">
      <c r="A65" s="23" t="s">
        <v>276</v>
      </c>
      <c r="B65" s="133" t="s">
        <v>1785</v>
      </c>
      <c r="C65" s="137" t="s">
        <v>17</v>
      </c>
      <c r="D65" s="54" t="s">
        <v>1737</v>
      </c>
      <c r="E65" s="19">
        <v>0.12</v>
      </c>
      <c r="F65" s="21">
        <v>0.03</v>
      </c>
      <c r="G65" s="21">
        <v>20.73</v>
      </c>
      <c r="H65" s="21">
        <v>77.58</v>
      </c>
      <c r="I65" s="21">
        <v>0</v>
      </c>
      <c r="J65" s="21">
        <v>0.01</v>
      </c>
      <c r="K65" s="21">
        <v>0</v>
      </c>
      <c r="L65" s="21">
        <v>0</v>
      </c>
      <c r="M65" s="21">
        <v>0.01</v>
      </c>
      <c r="N65" s="21">
        <v>1.26</v>
      </c>
      <c r="O65" s="21">
        <v>0.63</v>
      </c>
      <c r="P65" s="21">
        <v>0</v>
      </c>
      <c r="Q65" s="20" t="s">
        <v>3</v>
      </c>
      <c r="R65" s="20" t="s">
        <v>3</v>
      </c>
      <c r="S65" s="20" t="s">
        <v>3</v>
      </c>
      <c r="T65" s="125">
        <v>100.37</v>
      </c>
      <c r="U65" s="24">
        <f>((H65/40.3)/(H65/40.3+G65/71.85))*100</f>
        <v>86.966010987992576</v>
      </c>
    </row>
    <row r="66" spans="1:21" ht="14.5" customHeight="1" x14ac:dyDescent="0.35">
      <c r="A66" s="46"/>
      <c r="B66" s="57" t="s">
        <v>1786</v>
      </c>
      <c r="C66" s="138" t="s">
        <v>17</v>
      </c>
      <c r="D66" s="55" t="s">
        <v>1730</v>
      </c>
      <c r="E66" s="2">
        <v>0.12</v>
      </c>
      <c r="F66" s="128">
        <v>0.03</v>
      </c>
      <c r="G66" s="128">
        <v>21.04</v>
      </c>
      <c r="H66" s="128">
        <v>77.09</v>
      </c>
      <c r="I66" s="128">
        <v>0</v>
      </c>
      <c r="J66" s="128">
        <v>0.04</v>
      </c>
      <c r="K66" s="128">
        <v>0</v>
      </c>
      <c r="L66" s="128">
        <v>0</v>
      </c>
      <c r="M66" s="128">
        <v>0</v>
      </c>
      <c r="N66" s="128">
        <v>1.37</v>
      </c>
      <c r="O66" s="128">
        <v>0.56000000000000005</v>
      </c>
      <c r="P66" s="128">
        <v>0.04</v>
      </c>
      <c r="Q66" s="130" t="s">
        <v>3</v>
      </c>
      <c r="R66" s="130" t="s">
        <v>3</v>
      </c>
      <c r="S66" s="130" t="s">
        <v>3</v>
      </c>
      <c r="T66" s="6">
        <v>100.29</v>
      </c>
      <c r="U66" s="3">
        <f t="shared" ref="U66:U73" si="2">((H66/40.3)/(H66/40.3+G66/71.85))*100</f>
        <v>86.724052477689042</v>
      </c>
    </row>
    <row r="67" spans="1:21" ht="14.5" customHeight="1" x14ac:dyDescent="0.35">
      <c r="A67" s="46"/>
      <c r="B67" s="57" t="s">
        <v>1787</v>
      </c>
      <c r="C67" s="138" t="s">
        <v>17</v>
      </c>
      <c r="D67" s="129" t="s">
        <v>1730</v>
      </c>
      <c r="E67" s="2">
        <v>0.08</v>
      </c>
      <c r="F67" s="128">
        <v>0.03</v>
      </c>
      <c r="G67" s="128">
        <v>22.69</v>
      </c>
      <c r="H67" s="128">
        <v>75.17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1.34</v>
      </c>
      <c r="O67" s="128">
        <v>0.42</v>
      </c>
      <c r="P67" s="128">
        <v>0.02</v>
      </c>
      <c r="Q67" s="130" t="s">
        <v>3</v>
      </c>
      <c r="R67" s="130" t="s">
        <v>3</v>
      </c>
      <c r="S67" s="130" t="s">
        <v>3</v>
      </c>
      <c r="T67" s="6">
        <v>99.75</v>
      </c>
      <c r="U67" s="99">
        <f t="shared" si="2"/>
        <v>85.520930953943093</v>
      </c>
    </row>
    <row r="68" spans="1:21" ht="14.5" customHeight="1" x14ac:dyDescent="0.35">
      <c r="A68" s="46"/>
      <c r="B68" s="57" t="s">
        <v>1788</v>
      </c>
      <c r="C68" s="138" t="s">
        <v>17</v>
      </c>
      <c r="D68" s="55" t="s">
        <v>1730</v>
      </c>
      <c r="E68" s="128">
        <v>0.17</v>
      </c>
      <c r="F68" s="128">
        <v>0.06</v>
      </c>
      <c r="G68" s="128">
        <v>22.48</v>
      </c>
      <c r="H68" s="128">
        <v>75.25</v>
      </c>
      <c r="I68" s="128">
        <v>0</v>
      </c>
      <c r="J68" s="128">
        <v>0.02</v>
      </c>
      <c r="K68" s="128">
        <v>0</v>
      </c>
      <c r="L68" s="128">
        <v>0</v>
      </c>
      <c r="M68" s="128">
        <v>0.01</v>
      </c>
      <c r="N68" s="128">
        <v>1.33</v>
      </c>
      <c r="O68" s="128">
        <v>0.42</v>
      </c>
      <c r="P68" s="128">
        <v>0.03</v>
      </c>
      <c r="Q68" s="130" t="s">
        <v>3</v>
      </c>
      <c r="R68" s="130" t="s">
        <v>3</v>
      </c>
      <c r="S68" s="130" t="s">
        <v>3</v>
      </c>
      <c r="T68" s="6">
        <v>99.77</v>
      </c>
      <c r="U68" s="3">
        <f t="shared" si="2"/>
        <v>85.648767678076581</v>
      </c>
    </row>
    <row r="69" spans="1:21" ht="14.5" customHeight="1" x14ac:dyDescent="0.35">
      <c r="A69" s="50"/>
      <c r="B69" s="134" t="s">
        <v>1789</v>
      </c>
      <c r="C69" s="139" t="s">
        <v>17</v>
      </c>
      <c r="D69" s="56" t="s">
        <v>1730</v>
      </c>
      <c r="E69" s="10">
        <v>0.28999999999999998</v>
      </c>
      <c r="F69" s="10">
        <v>0.02</v>
      </c>
      <c r="G69" s="10">
        <v>22.15</v>
      </c>
      <c r="H69" s="10">
        <v>74.77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1.29</v>
      </c>
      <c r="O69" s="10">
        <v>0.39</v>
      </c>
      <c r="P69" s="10">
        <v>0.02</v>
      </c>
      <c r="Q69" s="11" t="s">
        <v>3</v>
      </c>
      <c r="R69" s="11" t="s">
        <v>3</v>
      </c>
      <c r="S69" s="11" t="s">
        <v>3</v>
      </c>
      <c r="T69" s="37">
        <v>98.93</v>
      </c>
      <c r="U69" s="26">
        <f t="shared" si="2"/>
        <v>85.751578704073566</v>
      </c>
    </row>
    <row r="70" spans="1:21" ht="14.5" customHeight="1" x14ac:dyDescent="0.35">
      <c r="A70" s="18" t="s">
        <v>294</v>
      </c>
      <c r="B70" s="135" t="s">
        <v>769</v>
      </c>
      <c r="C70" s="140" t="s">
        <v>661</v>
      </c>
      <c r="D70" s="62" t="s">
        <v>1763</v>
      </c>
      <c r="E70" s="53">
        <v>42.58</v>
      </c>
      <c r="F70" s="53">
        <v>15.09</v>
      </c>
      <c r="G70" s="53">
        <v>7.43</v>
      </c>
      <c r="H70" s="53">
        <v>20.58</v>
      </c>
      <c r="I70" s="53">
        <v>0.33</v>
      </c>
      <c r="J70" s="53">
        <v>5.79</v>
      </c>
      <c r="K70" s="53">
        <v>0.03</v>
      </c>
      <c r="L70" s="53">
        <v>0</v>
      </c>
      <c r="M70" s="53">
        <v>0.04</v>
      </c>
      <c r="N70" s="53">
        <v>0</v>
      </c>
      <c r="O70" s="53">
        <v>8.8699999999999992</v>
      </c>
      <c r="P70" s="52" t="s">
        <v>3</v>
      </c>
      <c r="Q70" s="52" t="s">
        <v>3</v>
      </c>
      <c r="R70" s="52" t="s">
        <v>3</v>
      </c>
      <c r="S70" s="52" t="s">
        <v>3</v>
      </c>
      <c r="T70" s="136">
        <v>100.74</v>
      </c>
      <c r="U70" s="22">
        <f t="shared" si="2"/>
        <v>83.160189910365091</v>
      </c>
    </row>
    <row r="71" spans="1:21" ht="14.5" customHeight="1" x14ac:dyDescent="0.35">
      <c r="A71" s="18" t="s">
        <v>358</v>
      </c>
      <c r="B71" s="135" t="s">
        <v>387</v>
      </c>
      <c r="C71" s="140" t="s">
        <v>120</v>
      </c>
      <c r="D71" s="62" t="s">
        <v>1763</v>
      </c>
      <c r="E71" s="53">
        <v>42.606699999999996</v>
      </c>
      <c r="F71" s="53">
        <v>17.346699999999998</v>
      </c>
      <c r="G71" s="53">
        <v>7.47</v>
      </c>
      <c r="H71" s="53">
        <v>22.1633</v>
      </c>
      <c r="I71" s="53">
        <v>0.33329999999999999</v>
      </c>
      <c r="J71" s="53">
        <v>3.3767</v>
      </c>
      <c r="K71" s="53">
        <v>0</v>
      </c>
      <c r="L71" s="52" t="s">
        <v>3</v>
      </c>
      <c r="M71" s="53">
        <v>0</v>
      </c>
      <c r="N71" s="53">
        <v>0</v>
      </c>
      <c r="O71" s="53">
        <v>6.1166999999999998</v>
      </c>
      <c r="P71" s="52" t="s">
        <v>3</v>
      </c>
      <c r="Q71" s="52" t="s">
        <v>3</v>
      </c>
      <c r="R71" s="52" t="s">
        <v>3</v>
      </c>
      <c r="S71" s="52" t="s">
        <v>3</v>
      </c>
      <c r="T71" s="136">
        <v>99.413399999999996</v>
      </c>
      <c r="U71" s="22">
        <f t="shared" si="2"/>
        <v>84.101129283730018</v>
      </c>
    </row>
    <row r="72" spans="1:21" ht="14.5" customHeight="1" x14ac:dyDescent="0.35">
      <c r="A72" s="1" t="s">
        <v>395</v>
      </c>
      <c r="B72" s="57" t="s">
        <v>795</v>
      </c>
      <c r="C72" s="138" t="s">
        <v>120</v>
      </c>
      <c r="D72" s="55" t="s">
        <v>1763</v>
      </c>
      <c r="E72" s="128">
        <v>42.1</v>
      </c>
      <c r="F72" s="128">
        <v>12.2</v>
      </c>
      <c r="G72" s="128">
        <v>7.01</v>
      </c>
      <c r="H72" s="128">
        <v>20.9</v>
      </c>
      <c r="I72" s="128">
        <v>0.26</v>
      </c>
      <c r="J72" s="128">
        <v>4.58</v>
      </c>
      <c r="K72" s="128">
        <v>0.04</v>
      </c>
      <c r="L72" s="130" t="s">
        <v>3</v>
      </c>
      <c r="M72" s="128">
        <v>0.2</v>
      </c>
      <c r="N72" s="130" t="s">
        <v>3</v>
      </c>
      <c r="O72" s="128">
        <v>11.7</v>
      </c>
      <c r="P72" s="130" t="s">
        <v>3</v>
      </c>
      <c r="Q72" s="130" t="s">
        <v>3</v>
      </c>
      <c r="R72" s="130" t="s">
        <v>3</v>
      </c>
      <c r="S72" s="130" t="s">
        <v>3</v>
      </c>
      <c r="T72" s="6">
        <v>98.99</v>
      </c>
      <c r="U72" s="99">
        <f t="shared" si="2"/>
        <v>84.166121127606814</v>
      </c>
    </row>
    <row r="73" spans="1:21" ht="14.5" customHeight="1" x14ac:dyDescent="0.35">
      <c r="A73" s="8"/>
      <c r="B73" s="134" t="s">
        <v>800</v>
      </c>
      <c r="C73" s="139" t="s">
        <v>525</v>
      </c>
      <c r="D73" s="56" t="s">
        <v>1763</v>
      </c>
      <c r="E73" s="10">
        <v>41.9</v>
      </c>
      <c r="F73" s="10">
        <v>21.5</v>
      </c>
      <c r="G73" s="10">
        <v>16.3</v>
      </c>
      <c r="H73" s="10">
        <v>16</v>
      </c>
      <c r="I73" s="10">
        <v>0.28000000000000003</v>
      </c>
      <c r="J73" s="10">
        <v>3.29</v>
      </c>
      <c r="K73" s="10">
        <v>0.31</v>
      </c>
      <c r="L73" s="10">
        <v>0.01</v>
      </c>
      <c r="M73" s="10">
        <v>0.46</v>
      </c>
      <c r="N73" s="11" t="s">
        <v>3</v>
      </c>
      <c r="O73" s="10">
        <v>0.08</v>
      </c>
      <c r="P73" s="11" t="s">
        <v>3</v>
      </c>
      <c r="Q73" s="11" t="s">
        <v>3</v>
      </c>
      <c r="R73" s="11" t="s">
        <v>3</v>
      </c>
      <c r="S73" s="11" t="s">
        <v>3</v>
      </c>
      <c r="T73" s="37">
        <v>100.13</v>
      </c>
      <c r="U73" s="104">
        <f t="shared" si="2"/>
        <v>63.637219137664744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Olivine</vt:lpstr>
      <vt:lpstr>Garnet</vt:lpstr>
      <vt:lpstr>Cpx</vt:lpstr>
      <vt:lpstr>Opx</vt:lpstr>
      <vt:lpstr>Chromite</vt:lpstr>
      <vt:lpstr>Sulfides</vt:lpstr>
      <vt:lpstr>Sub-litho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curtolo</dc:creator>
  <cp:lastModifiedBy>andrea curtolo</cp:lastModifiedBy>
  <dcterms:created xsi:type="dcterms:W3CDTF">2023-11-02T09:10:11Z</dcterms:created>
  <dcterms:modified xsi:type="dcterms:W3CDTF">2023-11-02T16:51:32Z</dcterms:modified>
</cp:coreProperties>
</file>