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pdit.sharepoint.com/sites/PhyscoFLacclimation2/Documenti condivisi/General/Submissions/Dati da Depositare/F3. WB original figures and quantification/"/>
    </mc:Choice>
  </mc:AlternateContent>
  <xr:revisionPtr revIDLastSave="1207" documentId="13_ncr:1_{EE8C7370-CE58-4995-AF6B-8C7C7206BD64}" xr6:coauthVersionLast="47" xr6:coauthVersionMax="47" xr10:uidLastSave="{82CCE582-6751-4F42-A12D-0568F1597EB7}"/>
  <bookViews>
    <workbookView xWindow="6400" yWindow="4110" windowWidth="19200" windowHeight="11170" activeTab="5" xr2:uid="{6E7C502F-5FD5-4CDD-A8B5-D468BBE74DA8}"/>
  </bookViews>
  <sheets>
    <sheet name="PsbS" sheetId="2" r:id="rId1"/>
    <sheet name="FLVB" sheetId="8" r:id="rId2"/>
    <sheet name="LHCII" sheetId="9" r:id="rId3"/>
    <sheet name="LHCSR" sheetId="21" r:id="rId4"/>
    <sheet name="Riassunto per lavoro" sheetId="20" r:id="rId5"/>
    <sheet name="NDHM" sheetId="2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2" l="1"/>
  <c r="F44" i="2"/>
  <c r="F45" i="2"/>
  <c r="F46" i="2"/>
  <c r="F47" i="2"/>
  <c r="F48" i="2"/>
  <c r="F49" i="2"/>
  <c r="E43" i="2"/>
  <c r="E44" i="2"/>
  <c r="E45" i="2"/>
  <c r="E46" i="2"/>
  <c r="E47" i="2"/>
  <c r="G47" i="2" s="1"/>
  <c r="I47" i="2" s="1"/>
  <c r="E48" i="2"/>
  <c r="G48" i="2" s="1"/>
  <c r="I48" i="2" s="1"/>
  <c r="E49" i="2"/>
  <c r="G49" i="2" s="1"/>
  <c r="I49" i="2" s="1"/>
  <c r="J10" i="21"/>
  <c r="J9" i="21"/>
  <c r="J8" i="21"/>
  <c r="J7" i="21"/>
  <c r="J6" i="21"/>
  <c r="J5" i="21"/>
  <c r="J4" i="21"/>
  <c r="J3" i="21"/>
  <c r="J2" i="21"/>
  <c r="I8" i="21"/>
  <c r="I5" i="21"/>
  <c r="I2" i="21"/>
  <c r="E2" i="21"/>
  <c r="F2" i="21"/>
  <c r="E3" i="21"/>
  <c r="F3" i="21"/>
  <c r="E4" i="21"/>
  <c r="F4" i="21"/>
  <c r="E5" i="21"/>
  <c r="F5" i="21"/>
  <c r="E6" i="21"/>
  <c r="F6" i="21"/>
  <c r="E7" i="21"/>
  <c r="F7" i="21"/>
  <c r="F10" i="21"/>
  <c r="E10" i="21"/>
  <c r="F9" i="21"/>
  <c r="E9" i="21"/>
  <c r="F8" i="21"/>
  <c r="E8" i="21"/>
  <c r="G7" i="21"/>
  <c r="H7" i="21" s="1"/>
  <c r="G6" i="21"/>
  <c r="H6" i="21" s="1"/>
  <c r="G3" i="21"/>
  <c r="H3" i="21" s="1"/>
  <c r="G2" i="21"/>
  <c r="H2" i="21" s="1"/>
  <c r="B32" i="9"/>
  <c r="C32" i="9"/>
  <c r="A32" i="9"/>
  <c r="B31" i="9"/>
  <c r="C31" i="9"/>
  <c r="A31" i="9"/>
  <c r="F33" i="2"/>
  <c r="F34" i="2"/>
  <c r="F35" i="2"/>
  <c r="F36" i="2"/>
  <c r="F37" i="2"/>
  <c r="F38" i="2"/>
  <c r="F39" i="2"/>
  <c r="F40" i="2"/>
  <c r="F41" i="2"/>
  <c r="E33" i="2"/>
  <c r="E34" i="2"/>
  <c r="E35" i="2"/>
  <c r="E36" i="2"/>
  <c r="E37" i="2"/>
  <c r="E38" i="2"/>
  <c r="E39" i="2"/>
  <c r="E40" i="2"/>
  <c r="E41" i="2"/>
  <c r="G24" i="2"/>
  <c r="F25" i="2"/>
  <c r="F26" i="2"/>
  <c r="F27" i="2"/>
  <c r="F28" i="2"/>
  <c r="F29" i="2"/>
  <c r="F30" i="2"/>
  <c r="E25" i="2"/>
  <c r="E26" i="2"/>
  <c r="E27" i="2"/>
  <c r="E28" i="2"/>
  <c r="E29" i="2"/>
  <c r="E30" i="2"/>
  <c r="F28" i="8"/>
  <c r="F29" i="8"/>
  <c r="F30" i="8"/>
  <c r="F31" i="8"/>
  <c r="F32" i="8"/>
  <c r="F33" i="8"/>
  <c r="F34" i="8"/>
  <c r="F35" i="8"/>
  <c r="F36" i="8"/>
  <c r="E28" i="8"/>
  <c r="E29" i="8"/>
  <c r="E30" i="8"/>
  <c r="E31" i="8"/>
  <c r="E32" i="8"/>
  <c r="E33" i="8"/>
  <c r="E34" i="8"/>
  <c r="E35" i="8"/>
  <c r="E36" i="8"/>
  <c r="F23" i="8"/>
  <c r="F24" i="8"/>
  <c r="F25" i="8"/>
  <c r="E23" i="8"/>
  <c r="E24" i="8"/>
  <c r="E25" i="8"/>
  <c r="F15" i="9"/>
  <c r="F16" i="9"/>
  <c r="F17" i="9"/>
  <c r="F18" i="9"/>
  <c r="F19" i="9"/>
  <c r="F20" i="9"/>
  <c r="F21" i="9"/>
  <c r="F22" i="9"/>
  <c r="F14" i="9"/>
  <c r="E15" i="9"/>
  <c r="E16" i="9"/>
  <c r="E17" i="9"/>
  <c r="E18" i="9"/>
  <c r="E19" i="9"/>
  <c r="E20" i="9"/>
  <c r="E21" i="9"/>
  <c r="E22" i="9"/>
  <c r="E14" i="9"/>
  <c r="F3" i="9"/>
  <c r="E4" i="9"/>
  <c r="E5" i="9"/>
  <c r="E6" i="9"/>
  <c r="E7" i="9"/>
  <c r="E8" i="9"/>
  <c r="E9" i="9"/>
  <c r="E10" i="9"/>
  <c r="E11" i="9"/>
  <c r="E3" i="9"/>
  <c r="F11" i="9"/>
  <c r="F10" i="9"/>
  <c r="F9" i="9"/>
  <c r="F8" i="9"/>
  <c r="F7" i="9"/>
  <c r="F6" i="9"/>
  <c r="F5" i="9"/>
  <c r="F4" i="9"/>
  <c r="F14" i="8"/>
  <c r="F15" i="8"/>
  <c r="F16" i="8"/>
  <c r="F17" i="8"/>
  <c r="F18" i="8"/>
  <c r="F19" i="8"/>
  <c r="E14" i="8"/>
  <c r="E15" i="8"/>
  <c r="E16" i="8"/>
  <c r="E17" i="8"/>
  <c r="E18" i="8"/>
  <c r="E19" i="8"/>
  <c r="E4" i="8"/>
  <c r="E5" i="8"/>
  <c r="E6" i="8"/>
  <c r="E7" i="8"/>
  <c r="E8" i="8"/>
  <c r="E9" i="8"/>
  <c r="E10" i="8"/>
  <c r="E11" i="8"/>
  <c r="E3" i="8"/>
  <c r="F11" i="8"/>
  <c r="F10" i="8"/>
  <c r="F9" i="8"/>
  <c r="F8" i="8"/>
  <c r="F7" i="8"/>
  <c r="F6" i="8"/>
  <c r="F5" i="8"/>
  <c r="F4" i="8"/>
  <c r="F3" i="8"/>
  <c r="F14" i="2"/>
  <c r="F15" i="2"/>
  <c r="F16" i="2"/>
  <c r="F17" i="2"/>
  <c r="F18" i="2"/>
  <c r="F19" i="2"/>
  <c r="F20" i="2"/>
  <c r="F21" i="2"/>
  <c r="F22" i="2"/>
  <c r="E14" i="2"/>
  <c r="E15" i="2"/>
  <c r="E16" i="2"/>
  <c r="E17" i="2"/>
  <c r="E18" i="2"/>
  <c r="E19" i="2"/>
  <c r="E20" i="2"/>
  <c r="E21" i="2"/>
  <c r="E22" i="2"/>
  <c r="F4" i="2"/>
  <c r="F5" i="2"/>
  <c r="F6" i="2"/>
  <c r="F7" i="2"/>
  <c r="F8" i="2"/>
  <c r="F9" i="2"/>
  <c r="F10" i="2"/>
  <c r="F11" i="2"/>
  <c r="F3" i="2"/>
  <c r="E4" i="2"/>
  <c r="E5" i="2"/>
  <c r="E6" i="2"/>
  <c r="E7" i="2"/>
  <c r="E8" i="2"/>
  <c r="E9" i="2"/>
  <c r="E10" i="2"/>
  <c r="E11" i="2"/>
  <c r="E3" i="2"/>
  <c r="G46" i="2" l="1"/>
  <c r="I46" i="2" s="1"/>
  <c r="G45" i="2"/>
  <c r="I45" i="2" s="1"/>
  <c r="G44" i="2"/>
  <c r="I44" i="2" s="1"/>
  <c r="G43" i="2"/>
  <c r="I43" i="2" s="1"/>
  <c r="G34" i="2"/>
  <c r="I34" i="2" s="1"/>
  <c r="G10" i="21"/>
  <c r="H10" i="21" s="1"/>
  <c r="G4" i="21"/>
  <c r="H4" i="21" s="1"/>
  <c r="G8" i="21"/>
  <c r="H8" i="21" s="1"/>
  <c r="G5" i="21"/>
  <c r="H5" i="21" s="1"/>
  <c r="G9" i="21"/>
  <c r="H9" i="21" s="1"/>
  <c r="G29" i="8"/>
  <c r="H29" i="8" s="1"/>
  <c r="G36" i="8"/>
  <c r="H36" i="8" s="1"/>
  <c r="G28" i="8"/>
  <c r="H28" i="8" s="1"/>
  <c r="G8" i="2"/>
  <c r="I8" i="2" s="1"/>
  <c r="G20" i="2"/>
  <c r="I20" i="2" s="1"/>
  <c r="G34" i="8"/>
  <c r="H34" i="8" s="1"/>
  <c r="G17" i="8"/>
  <c r="G38" i="2"/>
  <c r="I38" i="2" s="1"/>
  <c r="G31" i="8"/>
  <c r="H31" i="8" s="1"/>
  <c r="G36" i="2"/>
  <c r="I36" i="2" s="1"/>
  <c r="G30" i="8"/>
  <c r="H30" i="8" s="1"/>
  <c r="G35" i="2"/>
  <c r="I35" i="2" s="1"/>
  <c r="K34" i="2" s="1"/>
  <c r="L34" i="2" s="1"/>
  <c r="G24" i="8"/>
  <c r="H24" i="8" s="1"/>
  <c r="G16" i="8"/>
  <c r="G29" i="2"/>
  <c r="I29" i="2" s="1"/>
  <c r="G37" i="2"/>
  <c r="I37" i="2" s="1"/>
  <c r="G28" i="2"/>
  <c r="I28" i="2" s="1"/>
  <c r="G40" i="2"/>
  <c r="I40" i="2" s="1"/>
  <c r="G19" i="9"/>
  <c r="H19" i="9" s="1"/>
  <c r="G21" i="9"/>
  <c r="H21" i="9" s="1"/>
  <c r="G20" i="9"/>
  <c r="H20" i="9" s="1"/>
  <c r="G14" i="9"/>
  <c r="H14" i="9" s="1"/>
  <c r="G15" i="9"/>
  <c r="H15" i="9" s="1"/>
  <c r="G16" i="9"/>
  <c r="H16" i="9" s="1"/>
  <c r="G17" i="9"/>
  <c r="H17" i="9" s="1"/>
  <c r="G39" i="2"/>
  <c r="I39" i="2" s="1"/>
  <c r="G26" i="2"/>
  <c r="I26" i="2" s="1"/>
  <c r="G27" i="2"/>
  <c r="I27" i="2" s="1"/>
  <c r="G19" i="2"/>
  <c r="I19" i="2" s="1"/>
  <c r="G41" i="2"/>
  <c r="I41" i="2" s="1"/>
  <c r="G33" i="2"/>
  <c r="I33" i="2" s="1"/>
  <c r="G18" i="9"/>
  <c r="H18" i="9" s="1"/>
  <c r="G25" i="2"/>
  <c r="I25" i="2" s="1"/>
  <c r="G30" i="2"/>
  <c r="I30" i="2" s="1"/>
  <c r="G22" i="2"/>
  <c r="I22" i="2" s="1"/>
  <c r="G14" i="2"/>
  <c r="I14" i="2" s="1"/>
  <c r="G32" i="8"/>
  <c r="H32" i="8" s="1"/>
  <c r="G33" i="8"/>
  <c r="H33" i="8" s="1"/>
  <c r="G19" i="8"/>
  <c r="H19" i="8" s="1"/>
  <c r="G35" i="8"/>
  <c r="H35" i="8" s="1"/>
  <c r="G23" i="8"/>
  <c r="H23" i="8" s="1"/>
  <c r="G7" i="2"/>
  <c r="I7" i="2" s="1"/>
  <c r="G22" i="9"/>
  <c r="H22" i="9" s="1"/>
  <c r="G5" i="2"/>
  <c r="G17" i="2"/>
  <c r="I17" i="2" s="1"/>
  <c r="G18" i="2"/>
  <c r="I18" i="2" s="1"/>
  <c r="G16" i="2"/>
  <c r="I16" i="2" s="1"/>
  <c r="J16" i="2" s="1"/>
  <c r="G18" i="8"/>
  <c r="H18" i="8" s="1"/>
  <c r="G11" i="2"/>
  <c r="I11" i="2" s="1"/>
  <c r="G15" i="2"/>
  <c r="I15" i="2" s="1"/>
  <c r="G4" i="9"/>
  <c r="H4" i="9" s="1"/>
  <c r="G14" i="8"/>
  <c r="H14" i="8" s="1"/>
  <c r="G10" i="2"/>
  <c r="I10" i="2" s="1"/>
  <c r="G21" i="2"/>
  <c r="I21" i="2" s="1"/>
  <c r="G15" i="8"/>
  <c r="G9" i="9"/>
  <c r="H9" i="9" s="1"/>
  <c r="G9" i="2"/>
  <c r="I9" i="2" s="1"/>
  <c r="G4" i="8"/>
  <c r="H4" i="8" s="1"/>
  <c r="G8" i="9"/>
  <c r="H8" i="9" s="1"/>
  <c r="G6" i="2"/>
  <c r="I6" i="2" s="1"/>
  <c r="G5" i="9"/>
  <c r="H5" i="9" s="1"/>
  <c r="G25" i="8"/>
  <c r="H25" i="8" s="1"/>
  <c r="G6" i="9"/>
  <c r="H6" i="9" s="1"/>
  <c r="G10" i="9"/>
  <c r="H10" i="9" s="1"/>
  <c r="G3" i="9"/>
  <c r="H3" i="9" s="1"/>
  <c r="G7" i="9"/>
  <c r="H7" i="9" s="1"/>
  <c r="G11" i="9"/>
  <c r="H11" i="9" s="1"/>
  <c r="H16" i="8"/>
  <c r="G5" i="8"/>
  <c r="H5" i="8" s="1"/>
  <c r="I5" i="8" s="1"/>
  <c r="G6" i="8"/>
  <c r="H6" i="8" s="1"/>
  <c r="I6" i="8" s="1"/>
  <c r="G10" i="8"/>
  <c r="H10" i="8" s="1"/>
  <c r="I10" i="8" s="1"/>
  <c r="G8" i="8"/>
  <c r="H8" i="8" s="1"/>
  <c r="G3" i="8"/>
  <c r="H3" i="8" s="1"/>
  <c r="G11" i="8"/>
  <c r="H11" i="8" s="1"/>
  <c r="G9" i="8"/>
  <c r="H9" i="8" s="1"/>
  <c r="G7" i="8"/>
  <c r="H7" i="8" s="1"/>
  <c r="G3" i="2"/>
  <c r="I3" i="2" s="1"/>
  <c r="G4" i="2"/>
  <c r="J44" i="2" l="1"/>
  <c r="J48" i="2"/>
  <c r="J49" i="2"/>
  <c r="J43" i="2"/>
  <c r="J45" i="2"/>
  <c r="J46" i="2"/>
  <c r="J47" i="2"/>
  <c r="K47" i="2" s="1"/>
  <c r="K37" i="2"/>
  <c r="L37" i="2" s="1"/>
  <c r="J17" i="2"/>
  <c r="J19" i="2"/>
  <c r="J39" i="2"/>
  <c r="J40" i="2"/>
  <c r="J34" i="2"/>
  <c r="I11" i="8"/>
  <c r="K39" i="2"/>
  <c r="L39" i="2" s="1"/>
  <c r="J41" i="2"/>
  <c r="J36" i="2"/>
  <c r="I7" i="8"/>
  <c r="I9" i="8"/>
  <c r="J38" i="2"/>
  <c r="I8" i="8"/>
  <c r="K29" i="2"/>
  <c r="K28" i="2"/>
  <c r="J35" i="2"/>
  <c r="J28" i="8"/>
  <c r="I29" i="8" s="1"/>
  <c r="J34" i="8"/>
  <c r="J18" i="2"/>
  <c r="J37" i="2"/>
  <c r="I36" i="8"/>
  <c r="J31" i="8"/>
  <c r="I4" i="2"/>
  <c r="H4" i="2"/>
  <c r="I5" i="2"/>
  <c r="H5" i="2"/>
  <c r="J21" i="9"/>
  <c r="J20" i="9"/>
  <c r="J10" i="9"/>
  <c r="J18" i="9"/>
  <c r="J17" i="9"/>
  <c r="J15" i="9"/>
  <c r="J14" i="9"/>
  <c r="K14" i="9" s="1"/>
  <c r="J7" i="9"/>
  <c r="J6" i="9"/>
  <c r="L26" i="2"/>
  <c r="K27" i="2"/>
  <c r="K26" i="2"/>
  <c r="K14" i="2"/>
  <c r="L14" i="2" s="1"/>
  <c r="K20" i="2"/>
  <c r="J9" i="9"/>
  <c r="K17" i="2"/>
  <c r="K10" i="2"/>
  <c r="K9" i="2"/>
  <c r="J3" i="8"/>
  <c r="K3" i="8" s="1"/>
  <c r="J6" i="8"/>
  <c r="K7" i="2"/>
  <c r="K6" i="2"/>
  <c r="J9" i="8"/>
  <c r="J4" i="9"/>
  <c r="J3" i="9"/>
  <c r="K3" i="9" s="1"/>
  <c r="H15" i="8"/>
  <c r="H17" i="8"/>
  <c r="K45" i="2" l="1"/>
  <c r="L45" i="2" s="1"/>
  <c r="L47" i="2"/>
  <c r="L28" i="2"/>
  <c r="K3" i="2"/>
  <c r="L3" i="2" s="1"/>
  <c r="J29" i="2"/>
  <c r="J30" i="2"/>
  <c r="L20" i="2"/>
  <c r="J10" i="2"/>
  <c r="J26" i="2"/>
  <c r="J17" i="8"/>
  <c r="K17" i="8" s="1"/>
  <c r="J3" i="2"/>
  <c r="J5" i="2"/>
  <c r="I28" i="8"/>
  <c r="I33" i="8"/>
  <c r="I30" i="8"/>
  <c r="I35" i="8"/>
  <c r="I32" i="8"/>
  <c r="J14" i="8"/>
  <c r="I17" i="8" s="1"/>
  <c r="L17" i="2"/>
  <c r="J11" i="2"/>
  <c r="I34" i="8"/>
  <c r="J28" i="2"/>
  <c r="J27" i="2"/>
  <c r="J6" i="2"/>
  <c r="I31" i="8"/>
  <c r="K4" i="2"/>
  <c r="I4" i="8"/>
  <c r="J9" i="2"/>
  <c r="J8" i="2"/>
  <c r="I18" i="9"/>
  <c r="I14" i="9"/>
  <c r="I20" i="9"/>
  <c r="I15" i="9"/>
  <c r="I22" i="9"/>
  <c r="I21" i="9"/>
  <c r="I16" i="9"/>
  <c r="I19" i="9"/>
  <c r="I17" i="9"/>
  <c r="K6" i="9"/>
  <c r="I9" i="9"/>
  <c r="I5" i="9"/>
  <c r="I3" i="9"/>
  <c r="I8" i="9"/>
  <c r="I7" i="9"/>
  <c r="I11" i="9"/>
  <c r="K20" i="9"/>
  <c r="I6" i="9"/>
  <c r="K17" i="9"/>
  <c r="I4" i="9"/>
  <c r="I10" i="9"/>
  <c r="K9" i="8"/>
  <c r="L6" i="2"/>
  <c r="K6" i="8"/>
  <c r="K9" i="9"/>
  <c r="L9" i="2" l="1"/>
  <c r="J7" i="2"/>
  <c r="J4" i="2"/>
  <c r="I15" i="8"/>
  <c r="K14" i="8"/>
  <c r="I19" i="8"/>
  <c r="I18" i="8"/>
  <c r="I16" i="8"/>
  <c r="I14" i="8"/>
  <c r="L18" i="8"/>
  <c r="L17" i="8"/>
</calcChain>
</file>

<file path=xl/sharedStrings.xml><?xml version="1.0" encoding="utf-8"?>
<sst xmlns="http://schemas.openxmlformats.org/spreadsheetml/2006/main" count="201" uniqueCount="46">
  <si>
    <t>background</t>
  </si>
  <si>
    <t>value</t>
  </si>
  <si>
    <t>inverted protein (255-x)</t>
  </si>
  <si>
    <t>sample</t>
  </si>
  <si>
    <t>inverted background</t>
  </si>
  <si>
    <t>net protein</t>
  </si>
  <si>
    <t>ug</t>
  </si>
  <si>
    <t>od/Chlr</t>
  </si>
  <si>
    <t>WT 1X CL</t>
  </si>
  <si>
    <t>WT 2X CL</t>
  </si>
  <si>
    <t>WT 4X CL</t>
  </si>
  <si>
    <t>WT 1X HL</t>
  </si>
  <si>
    <t>WT 2X HL</t>
  </si>
  <si>
    <t>WT 4X HL</t>
  </si>
  <si>
    <t>WT 1X FL</t>
  </si>
  <si>
    <t>WT 2X FL</t>
  </si>
  <si>
    <t>WT 4X FL</t>
  </si>
  <si>
    <t>WT 1.5X CL</t>
  </si>
  <si>
    <t>Medie+ deviazioni</t>
  </si>
  <si>
    <t>%</t>
  </si>
  <si>
    <t>PsbS 20.06.22 silvia</t>
  </si>
  <si>
    <t>WT 1.5X HL</t>
  </si>
  <si>
    <t>WT 1.5X FL</t>
  </si>
  <si>
    <t>PsbS Silvia</t>
  </si>
  <si>
    <t>Non affidabile troppo diversi</t>
  </si>
  <si>
    <t>no signal</t>
  </si>
  <si>
    <t>FLVB marzo Claudia</t>
  </si>
  <si>
    <t>FLVB gel 2 claudia marzoFL sottocaricato</t>
  </si>
  <si>
    <t>WT CL</t>
  </si>
  <si>
    <t>WT HL</t>
  </si>
  <si>
    <t>WT FL</t>
  </si>
  <si>
    <t>FLVB gel novembre, 1 sola diluizione CL molto debole</t>
  </si>
  <si>
    <t>lhcII claudia</t>
  </si>
  <si>
    <t>LHCII chiara-claudia</t>
  </si>
  <si>
    <t>FLVB aprile 2024</t>
  </si>
  <si>
    <t>CL</t>
  </si>
  <si>
    <t>HL</t>
  </si>
  <si>
    <t>FL</t>
  </si>
  <si>
    <t xml:space="preserve">PsbS claudia </t>
  </si>
  <si>
    <t xml:space="preserve">PSBS </t>
  </si>
  <si>
    <t>LHCII</t>
  </si>
  <si>
    <t>PSBS</t>
  </si>
  <si>
    <t>FLVB</t>
  </si>
  <si>
    <t>NDHM</t>
  </si>
  <si>
    <t xml:space="preserve">LHCSR </t>
  </si>
  <si>
    <t>LHCSR SOLO CL E 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</si>
</sst>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/>
    <xf numFmtId="0" fontId="1" fillId="2" borderId="1" xfId="0" applyFont="1" applyFill="1" applyBorder="1"/>
    <xf numFmtId="0" fontId="0" fillId="3" borderId="1" xfId="0" applyFill="1" applyBorder="1"/>
    <xf numFmtId="0" fontId="0" fillId="3" borderId="2" xfId="0" applyFill="1" applyBorder="1"/>
    <xf numFmtId="0" fontId="1" fillId="3" borderId="1" xfId="0" applyFont="1" applyFill="1" applyBorder="1"/>
    <xf numFmtId="0" fontId="0" fillId="3" borderId="0" xfId="0" applyFill="1"/>
    <xf numFmtId="0" fontId="0" fillId="0" borderId="1" xfId="0" applyBorder="1"/>
    <xf numFmtId="0" fontId="0" fillId="4" borderId="1" xfId="0" applyFill="1" applyBorder="1"/>
    <xf numFmtId="0" fontId="2" fillId="3" borderId="1" xfId="0" applyFont="1" applyFill="1" applyBorder="1"/>
    <xf numFmtId="0" fontId="0" fillId="5" borderId="1" xfId="0" applyFill="1" applyBorder="1"/>
    <xf numFmtId="0" fontId="0" fillId="5" borderId="0" xfId="0" applyFill="1"/>
    <xf numFmtId="0" fontId="2" fillId="5" borderId="1" xfId="0" applyFont="1" applyFill="1" applyBorder="1"/>
    <xf numFmtId="0" fontId="2" fillId="2" borderId="1" xfId="0" applyFont="1" applyFill="1" applyBorder="1"/>
    <xf numFmtId="0" fontId="0" fillId="2" borderId="0" xfId="0" applyFill="1"/>
    <xf numFmtId="0" fontId="1" fillId="5" borderId="1" xfId="0" applyFont="1" applyFill="1" applyBorder="1"/>
    <xf numFmtId="0" fontId="0" fillId="6" borderId="1" xfId="0" applyFill="1" applyBorder="1"/>
    <xf numFmtId="3" fontId="0" fillId="6" borderId="1" xfId="0" applyNumberFormat="1" applyFill="1" applyBorder="1"/>
    <xf numFmtId="0" fontId="1" fillId="6" borderId="1" xfId="0" applyFont="1" applyFill="1" applyBorder="1"/>
    <xf numFmtId="3" fontId="0" fillId="0" borderId="0" xfId="0" applyNumberFormat="1"/>
    <xf numFmtId="3" fontId="0" fillId="5" borderId="1" xfId="0" applyNumberFormat="1" applyFill="1" applyBorder="1"/>
    <xf numFmtId="3" fontId="0" fillId="3" borderId="0" xfId="0" applyNumberFormat="1" applyFill="1"/>
    <xf numFmtId="3" fontId="0" fillId="2" borderId="1" xfId="0" applyNumberFormat="1" applyFill="1" applyBorder="1"/>
    <xf numFmtId="0" fontId="0" fillId="7" borderId="1" xfId="0" applyFill="1" applyBorder="1"/>
    <xf numFmtId="3" fontId="0" fillId="7" borderId="1" xfId="0" applyNumberFormat="1" applyFill="1" applyBorder="1"/>
    <xf numFmtId="0" fontId="0" fillId="8" borderId="1" xfId="0" applyFill="1" applyBorder="1"/>
    <xf numFmtId="3" fontId="0" fillId="8" borderId="1" xfId="0" applyNumberFormat="1" applyFill="1" applyBorder="1"/>
    <xf numFmtId="0" fontId="0" fillId="0" borderId="4" xfId="0" applyBorder="1"/>
    <xf numFmtId="3" fontId="0" fillId="3" borderId="1" xfId="0" applyNumberFormat="1" applyFill="1" applyBorder="1"/>
    <xf numFmtId="0" fontId="3" fillId="0" borderId="0" xfId="0" applyFont="1"/>
    <xf numFmtId="0" fontId="3" fillId="7" borderId="1" xfId="0" applyFont="1" applyFill="1" applyBorder="1"/>
    <xf numFmtId="0" fontId="3" fillId="8" borderId="1" xfId="0" applyFont="1" applyFill="1" applyBorder="1"/>
    <xf numFmtId="164" fontId="0" fillId="2" borderId="1" xfId="0" applyNumberFormat="1" applyFill="1" applyBorder="1"/>
    <xf numFmtId="0" fontId="3" fillId="2" borderId="1" xfId="0" applyFont="1" applyFill="1" applyBorder="1"/>
    <xf numFmtId="0" fontId="3" fillId="6" borderId="1" xfId="0" applyFont="1" applyFill="1" applyBorder="1"/>
    <xf numFmtId="0" fontId="0" fillId="3" borderId="3" xfId="0" applyFill="1" applyBorder="1"/>
    <xf numFmtId="0" fontId="3" fillId="4" borderId="1" xfId="0" applyFont="1" applyFill="1" applyBorder="1"/>
    <xf numFmtId="165" fontId="0" fillId="3" borderId="1" xfId="0" applyNumberFormat="1" applyFill="1" applyBorder="1"/>
    <xf numFmtId="0" fontId="0" fillId="8" borderId="0" xfId="0" applyFill="1"/>
    <xf numFmtId="0" fontId="3" fillId="8" borderId="0" xfId="0" applyFont="1" applyFill="1"/>
    <xf numFmtId="3" fontId="3" fillId="3" borderId="0" xfId="0" applyNumberFormat="1" applyFont="1" applyFill="1"/>
    <xf numFmtId="3" fontId="3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6AF4F-DCC3-4E46-9F39-06A25FB9DF68}">
  <dimension ref="A1:S50"/>
  <sheetViews>
    <sheetView topLeftCell="A5" zoomScale="71" zoomScaleNormal="71" workbookViewId="0">
      <selection activeCell="M4" sqref="M4:O13"/>
    </sheetView>
  </sheetViews>
  <sheetFormatPr defaultRowHeight="14.5" x14ac:dyDescent="0.35"/>
  <cols>
    <col min="1" max="1" width="19.54296875" customWidth="1"/>
    <col min="2" max="2" width="12.54296875" customWidth="1"/>
    <col min="3" max="3" width="10.54296875" customWidth="1"/>
    <col min="4" max="4" width="21.453125" customWidth="1"/>
    <col min="5" max="12" width="24.1796875" customWidth="1"/>
    <col min="13" max="13" width="30.1796875" customWidth="1"/>
    <col min="14" max="14" width="19.81640625" customWidth="1"/>
    <col min="15" max="15" width="16.1796875" customWidth="1"/>
    <col min="16" max="16" width="14.81640625" customWidth="1"/>
  </cols>
  <sheetData>
    <row r="1" spans="1:15" x14ac:dyDescent="0.35">
      <c r="A1" s="2" t="s">
        <v>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5"/>
      <c r="N1" s="5"/>
      <c r="O1" s="6"/>
    </row>
    <row r="2" spans="1:15" x14ac:dyDescent="0.35">
      <c r="A2" s="2" t="s">
        <v>3</v>
      </c>
      <c r="B2" s="2" t="s">
        <v>6</v>
      </c>
      <c r="C2" s="2" t="s">
        <v>1</v>
      </c>
      <c r="D2" s="2" t="s">
        <v>0</v>
      </c>
      <c r="E2" s="2" t="s">
        <v>2</v>
      </c>
      <c r="F2" s="2" t="s">
        <v>4</v>
      </c>
      <c r="G2" s="2" t="s">
        <v>5</v>
      </c>
      <c r="H2" s="2"/>
      <c r="I2" s="2" t="s">
        <v>7</v>
      </c>
      <c r="J2" s="2"/>
      <c r="K2" s="2" t="s">
        <v>18</v>
      </c>
      <c r="L2" s="2" t="s">
        <v>19</v>
      </c>
      <c r="M2" s="5" t="s">
        <v>28</v>
      </c>
      <c r="N2" s="5" t="s">
        <v>29</v>
      </c>
      <c r="O2" s="5" t="s">
        <v>30</v>
      </c>
    </row>
    <row r="3" spans="1:15" x14ac:dyDescent="0.35">
      <c r="A3" s="1" t="s">
        <v>8</v>
      </c>
      <c r="B3" s="1">
        <v>4</v>
      </c>
      <c r="C3" s="1">
        <v>226.98699999999999</v>
      </c>
      <c r="D3" s="1">
        <v>230.62700000000001</v>
      </c>
      <c r="E3" s="1">
        <f>255-C3</f>
        <v>28.013000000000005</v>
      </c>
      <c r="F3" s="1">
        <f>255-D3</f>
        <v>24.37299999999999</v>
      </c>
      <c r="G3" s="1">
        <f>E3-F3</f>
        <v>3.6400000000000148</v>
      </c>
      <c r="H3" s="1"/>
      <c r="I3" s="1">
        <f>G3/B3</f>
        <v>0.91000000000000369</v>
      </c>
      <c r="J3" s="1">
        <f>I3/$K$3</f>
        <v>0.70581391590990095</v>
      </c>
      <c r="K3" s="1">
        <f>AVERAGE(I3:I5)</f>
        <v>1.2892916666666681</v>
      </c>
      <c r="L3" s="1">
        <f>K3/K3</f>
        <v>1</v>
      </c>
      <c r="M3" s="37">
        <v>0.70581391590990095</v>
      </c>
      <c r="N3" s="37">
        <v>5.6666774391623278</v>
      </c>
      <c r="O3" s="37">
        <v>2.4071357011278809</v>
      </c>
    </row>
    <row r="4" spans="1:15" x14ac:dyDescent="0.35">
      <c r="A4" s="1" t="s">
        <v>17</v>
      </c>
      <c r="B4" s="1">
        <v>6</v>
      </c>
      <c r="C4" s="1">
        <v>223.12100000000001</v>
      </c>
      <c r="D4" s="1">
        <v>230.62700000000001</v>
      </c>
      <c r="E4" s="1">
        <f t="shared" ref="E4:E49" si="0">255-C4</f>
        <v>31.878999999999991</v>
      </c>
      <c r="F4" s="1">
        <f t="shared" ref="F4:F49" si="1">255-D4</f>
        <v>24.37299999999999</v>
      </c>
      <c r="G4" s="1">
        <f t="shared" ref="G4:G49" si="2">E4-F4</f>
        <v>7.5060000000000002</v>
      </c>
      <c r="H4" s="32">
        <f>G4/G3</f>
        <v>2.0620879120879039</v>
      </c>
      <c r="I4" s="1">
        <f t="shared" ref="I4:I49" si="3">G4/B4</f>
        <v>1.2510000000000001</v>
      </c>
      <c r="J4" s="1">
        <f t="shared" ref="J4:J11" si="4">I4/$K$3</f>
        <v>0.97030022945415673</v>
      </c>
      <c r="K4" s="1">
        <f>STDEV(I3:I5)</f>
        <v>0.39981512003466246</v>
      </c>
      <c r="L4" s="1"/>
      <c r="M4" s="37">
        <v>0.97030022945415673</v>
      </c>
      <c r="N4" s="37">
        <v>6.7605597388746972</v>
      </c>
      <c r="O4" s="37">
        <v>4.2170442426396892</v>
      </c>
    </row>
    <row r="5" spans="1:15" x14ac:dyDescent="0.35">
      <c r="A5" s="1" t="s">
        <v>9</v>
      </c>
      <c r="B5" s="1">
        <v>8</v>
      </c>
      <c r="C5" s="1">
        <v>216.97200000000001</v>
      </c>
      <c r="D5" s="1">
        <v>230.62700000000001</v>
      </c>
      <c r="E5" s="1">
        <f t="shared" si="0"/>
        <v>38.027999999999992</v>
      </c>
      <c r="F5" s="1">
        <f t="shared" si="1"/>
        <v>24.37299999999999</v>
      </c>
      <c r="G5" s="1">
        <f t="shared" si="2"/>
        <v>13.655000000000001</v>
      </c>
      <c r="H5" s="32">
        <f>G5/G4</f>
        <v>1.8192112976285639</v>
      </c>
      <c r="I5" s="1">
        <f t="shared" si="3"/>
        <v>1.7068750000000001</v>
      </c>
      <c r="J5" s="1">
        <f t="shared" si="4"/>
        <v>1.3238858546359422</v>
      </c>
      <c r="K5" s="1"/>
      <c r="L5" s="1"/>
      <c r="M5" s="37">
        <v>1.3238858546359422</v>
      </c>
      <c r="N5" s="37">
        <v>5.8328539572762761</v>
      </c>
      <c r="O5" s="37">
        <v>3.918915425136539</v>
      </c>
    </row>
    <row r="6" spans="1:15" x14ac:dyDescent="0.35">
      <c r="A6" s="1" t="s">
        <v>11</v>
      </c>
      <c r="B6" s="1">
        <v>4</v>
      </c>
      <c r="C6" s="1">
        <v>201.40299999999999</v>
      </c>
      <c r="D6" s="1">
        <v>230.62700000000001</v>
      </c>
      <c r="E6" s="1">
        <f t="shared" si="0"/>
        <v>53.597000000000008</v>
      </c>
      <c r="F6" s="1">
        <f t="shared" si="1"/>
        <v>24.37299999999999</v>
      </c>
      <c r="G6" s="1">
        <f t="shared" si="2"/>
        <v>29.224000000000018</v>
      </c>
      <c r="H6" s="1"/>
      <c r="I6" s="1">
        <f t="shared" si="3"/>
        <v>7.3060000000000045</v>
      </c>
      <c r="J6" s="1">
        <f t="shared" si="4"/>
        <v>5.6666774391623278</v>
      </c>
      <c r="K6" s="1">
        <f>AVERAGE(I6:I8)</f>
        <v>7.8475277777777785</v>
      </c>
      <c r="L6" s="1">
        <f>K6/K3</f>
        <v>6.0866970451044331</v>
      </c>
      <c r="M6">
        <v>1.057089518139924</v>
      </c>
      <c r="N6" s="3">
        <v>2.115641196360265</v>
      </c>
      <c r="O6" s="3">
        <v>1.7970628342330002</v>
      </c>
    </row>
    <row r="7" spans="1:15" x14ac:dyDescent="0.35">
      <c r="A7" s="1" t="s">
        <v>21</v>
      </c>
      <c r="B7" s="1">
        <v>6</v>
      </c>
      <c r="C7" s="1">
        <v>178.32900000000001</v>
      </c>
      <c r="D7" s="1">
        <v>230.62700000000001</v>
      </c>
      <c r="E7" s="1">
        <f t="shared" si="0"/>
        <v>76.670999999999992</v>
      </c>
      <c r="F7" s="1">
        <f t="shared" si="1"/>
        <v>24.37299999999999</v>
      </c>
      <c r="G7" s="1">
        <f t="shared" si="2"/>
        <v>52.298000000000002</v>
      </c>
      <c r="H7" s="1"/>
      <c r="I7" s="1">
        <f t="shared" si="3"/>
        <v>8.716333333333333</v>
      </c>
      <c r="J7" s="1">
        <f t="shared" si="4"/>
        <v>6.7605597388746972</v>
      </c>
      <c r="K7" s="1">
        <f>STDEV(I6:I8)</f>
        <v>0.75999545107069244</v>
      </c>
      <c r="L7" s="1"/>
      <c r="M7">
        <v>0.94291048186007587</v>
      </c>
      <c r="N7">
        <v>1.7581430566978673</v>
      </c>
      <c r="O7" s="3">
        <v>1.8884455141296905</v>
      </c>
    </row>
    <row r="8" spans="1:15" x14ac:dyDescent="0.35">
      <c r="A8" s="1" t="s">
        <v>12</v>
      </c>
      <c r="B8" s="1">
        <v>8</v>
      </c>
      <c r="C8" s="1">
        <v>170.465</v>
      </c>
      <c r="D8" s="1">
        <v>230.62700000000001</v>
      </c>
      <c r="E8" s="1">
        <f t="shared" si="0"/>
        <v>84.534999999999997</v>
      </c>
      <c r="F8" s="1">
        <f t="shared" si="1"/>
        <v>24.37299999999999</v>
      </c>
      <c r="G8" s="1">
        <f t="shared" si="2"/>
        <v>60.162000000000006</v>
      </c>
      <c r="H8" s="1"/>
      <c r="I8" s="1">
        <f t="shared" si="3"/>
        <v>7.5202500000000008</v>
      </c>
      <c r="J8" s="1">
        <f t="shared" si="4"/>
        <v>5.8328539572762761</v>
      </c>
      <c r="K8" s="1"/>
      <c r="L8" s="1"/>
      <c r="M8">
        <v>1.0207059503685596</v>
      </c>
      <c r="N8" s="3">
        <v>1.9167613154218712</v>
      </c>
      <c r="O8" s="3"/>
    </row>
    <row r="9" spans="1:15" x14ac:dyDescent="0.35">
      <c r="A9" s="1" t="s">
        <v>14</v>
      </c>
      <c r="B9" s="1">
        <v>4</v>
      </c>
      <c r="C9" s="1">
        <v>218.21299999999999</v>
      </c>
      <c r="D9" s="1">
        <v>230.62700000000001</v>
      </c>
      <c r="E9" s="1">
        <f t="shared" si="0"/>
        <v>36.787000000000006</v>
      </c>
      <c r="F9" s="1">
        <f t="shared" si="1"/>
        <v>24.37299999999999</v>
      </c>
      <c r="G9" s="1">
        <f t="shared" si="2"/>
        <v>12.414000000000016</v>
      </c>
      <c r="H9" s="1"/>
      <c r="I9" s="1">
        <f t="shared" si="3"/>
        <v>3.1035000000000039</v>
      </c>
      <c r="J9" s="1">
        <f t="shared" si="4"/>
        <v>2.4071357011278809</v>
      </c>
      <c r="K9" s="1">
        <f>AVERAGE(I9:I11)</f>
        <v>4.5310416666666695</v>
      </c>
      <c r="L9" s="1">
        <f>K9/K3</f>
        <v>3.5143651229680364</v>
      </c>
      <c r="M9">
        <v>0.97929404963144029</v>
      </c>
      <c r="N9" s="3">
        <v>2.6134868317696518</v>
      </c>
      <c r="O9" s="3"/>
    </row>
    <row r="10" spans="1:15" x14ac:dyDescent="0.35">
      <c r="A10" s="1" t="s">
        <v>22</v>
      </c>
      <c r="B10" s="1">
        <v>6</v>
      </c>
      <c r="C10" s="1">
        <v>198.005</v>
      </c>
      <c r="D10" s="1">
        <v>230.62700000000001</v>
      </c>
      <c r="E10" s="1">
        <f t="shared" si="0"/>
        <v>56.995000000000005</v>
      </c>
      <c r="F10" s="1">
        <f t="shared" si="1"/>
        <v>24.37299999999999</v>
      </c>
      <c r="G10" s="1">
        <f t="shared" si="2"/>
        <v>32.622000000000014</v>
      </c>
      <c r="H10" s="1"/>
      <c r="I10" s="1">
        <f t="shared" si="3"/>
        <v>5.4370000000000021</v>
      </c>
      <c r="J10" s="1">
        <f t="shared" si="4"/>
        <v>4.2170442426396892</v>
      </c>
      <c r="K10" s="1">
        <f>STDEV(I9:I11)</f>
        <v>1.2511364604663788</v>
      </c>
      <c r="L10" s="1"/>
      <c r="N10" s="3">
        <v>2.0854631031904134</v>
      </c>
      <c r="O10" s="3"/>
    </row>
    <row r="11" spans="1:15" x14ac:dyDescent="0.35">
      <c r="A11" s="1" t="s">
        <v>15</v>
      </c>
      <c r="B11" s="1">
        <v>8</v>
      </c>
      <c r="C11" s="1">
        <v>190.20599999999999</v>
      </c>
      <c r="D11" s="1">
        <v>230.62700000000001</v>
      </c>
      <c r="E11" s="1">
        <f t="shared" si="0"/>
        <v>64.794000000000011</v>
      </c>
      <c r="F11" s="1">
        <f t="shared" si="1"/>
        <v>24.37299999999999</v>
      </c>
      <c r="G11" s="1">
        <f t="shared" si="2"/>
        <v>40.421000000000021</v>
      </c>
      <c r="H11" s="1"/>
      <c r="I11" s="1">
        <f t="shared" si="3"/>
        <v>5.0526250000000026</v>
      </c>
      <c r="J11" s="1">
        <f t="shared" si="4"/>
        <v>3.918915425136539</v>
      </c>
      <c r="K11" s="1"/>
      <c r="L11" s="1"/>
      <c r="N11" s="3"/>
      <c r="O11" s="3"/>
    </row>
    <row r="12" spans="1:15" x14ac:dyDescent="0.3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5" x14ac:dyDescent="0.35">
      <c r="A13" s="8" t="s">
        <v>23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9" t="s">
        <v>24</v>
      </c>
    </row>
    <row r="14" spans="1:15" x14ac:dyDescent="0.35">
      <c r="A14" s="8" t="s">
        <v>8</v>
      </c>
      <c r="B14" s="8">
        <v>1</v>
      </c>
      <c r="C14" s="8">
        <v>230.75899999999999</v>
      </c>
      <c r="D14" s="8">
        <v>231.61</v>
      </c>
      <c r="E14" s="8">
        <f t="shared" si="0"/>
        <v>24.241000000000014</v>
      </c>
      <c r="F14" s="8">
        <f t="shared" si="1"/>
        <v>23.389999999999986</v>
      </c>
      <c r="G14" s="8">
        <f t="shared" si="2"/>
        <v>0.85100000000002751</v>
      </c>
      <c r="H14" s="8"/>
      <c r="I14" s="8">
        <f t="shared" si="3"/>
        <v>0.85100000000002751</v>
      </c>
      <c r="J14" s="8"/>
      <c r="K14" s="8">
        <f>AVERAGE(I14:I16)</f>
        <v>4.5689166666666781</v>
      </c>
      <c r="L14" s="8">
        <f>K14/K14</f>
        <v>1</v>
      </c>
      <c r="M14" s="5"/>
      <c r="N14" s="3"/>
    </row>
    <row r="15" spans="1:15" x14ac:dyDescent="0.35">
      <c r="A15" s="8" t="s">
        <v>9</v>
      </c>
      <c r="B15" s="8">
        <v>2</v>
      </c>
      <c r="C15" s="8">
        <v>221.94200000000001</v>
      </c>
      <c r="D15" s="8">
        <v>231.61</v>
      </c>
      <c r="E15" s="8">
        <f t="shared" si="0"/>
        <v>33.057999999999993</v>
      </c>
      <c r="F15" s="8">
        <f t="shared" si="1"/>
        <v>23.389999999999986</v>
      </c>
      <c r="G15" s="8">
        <f t="shared" si="2"/>
        <v>9.6680000000000064</v>
      </c>
      <c r="H15" s="8"/>
      <c r="I15" s="8">
        <f t="shared" si="3"/>
        <v>4.8340000000000032</v>
      </c>
      <c r="J15" s="8"/>
      <c r="K15" s="8"/>
      <c r="L15" s="8"/>
      <c r="M15" s="5"/>
      <c r="N15" s="3"/>
    </row>
    <row r="16" spans="1:15" x14ac:dyDescent="0.35">
      <c r="A16" s="8" t="s">
        <v>10</v>
      </c>
      <c r="B16" s="8">
        <v>4</v>
      </c>
      <c r="C16" s="8">
        <v>199.523</v>
      </c>
      <c r="D16" s="8">
        <v>231.61</v>
      </c>
      <c r="E16" s="8">
        <f t="shared" si="0"/>
        <v>55.477000000000004</v>
      </c>
      <c r="F16" s="8">
        <f t="shared" si="1"/>
        <v>23.389999999999986</v>
      </c>
      <c r="G16" s="8">
        <f t="shared" si="2"/>
        <v>32.087000000000018</v>
      </c>
      <c r="H16" s="8"/>
      <c r="I16" s="8">
        <f t="shared" si="3"/>
        <v>8.0217500000000044</v>
      </c>
      <c r="J16" s="8">
        <f>I16/$I$16</f>
        <v>1</v>
      </c>
      <c r="K16" s="8"/>
      <c r="L16" s="8"/>
      <c r="M16" s="3"/>
      <c r="N16" s="3"/>
    </row>
    <row r="17" spans="1:19" x14ac:dyDescent="0.35">
      <c r="A17" s="8" t="s">
        <v>11</v>
      </c>
      <c r="B17" s="8">
        <v>1</v>
      </c>
      <c r="C17" s="8">
        <v>220.965</v>
      </c>
      <c r="D17" s="8">
        <v>231.61</v>
      </c>
      <c r="E17" s="8">
        <f t="shared" si="0"/>
        <v>34.034999999999997</v>
      </c>
      <c r="F17" s="8">
        <f t="shared" si="1"/>
        <v>23.389999999999986</v>
      </c>
      <c r="G17" s="8">
        <f t="shared" si="2"/>
        <v>10.64500000000001</v>
      </c>
      <c r="H17" s="8"/>
      <c r="I17" s="8">
        <f t="shared" si="3"/>
        <v>10.64500000000001</v>
      </c>
      <c r="J17" s="8">
        <f t="shared" ref="J17:J19" si="5">I17/$I$16</f>
        <v>1.3270171720634529</v>
      </c>
      <c r="K17" s="8">
        <f>AVERAGE(I17:I19)</f>
        <v>13.308333333333339</v>
      </c>
      <c r="L17" s="8">
        <f>K17/K14</f>
        <v>2.9127984387254395</v>
      </c>
      <c r="M17" s="3"/>
      <c r="N17" s="3"/>
    </row>
    <row r="18" spans="1:19" x14ac:dyDescent="0.35">
      <c r="A18" s="8" t="s">
        <v>12</v>
      </c>
      <c r="B18" s="8">
        <v>2</v>
      </c>
      <c r="C18" s="8">
        <v>205.44</v>
      </c>
      <c r="D18" s="8">
        <v>231.61</v>
      </c>
      <c r="E18" s="8">
        <f t="shared" si="0"/>
        <v>49.56</v>
      </c>
      <c r="F18" s="8">
        <f t="shared" si="1"/>
        <v>23.389999999999986</v>
      </c>
      <c r="G18" s="8">
        <f t="shared" si="2"/>
        <v>26.170000000000016</v>
      </c>
      <c r="H18" s="8"/>
      <c r="I18" s="8">
        <f t="shared" si="3"/>
        <v>13.085000000000008</v>
      </c>
      <c r="J18" s="8">
        <f t="shared" si="5"/>
        <v>1.6311902016392932</v>
      </c>
      <c r="K18" s="8"/>
      <c r="L18" s="8"/>
      <c r="M18" s="3"/>
      <c r="N18" s="3"/>
    </row>
    <row r="19" spans="1:19" x14ac:dyDescent="0.35">
      <c r="A19" s="8" t="s">
        <v>13</v>
      </c>
      <c r="B19" s="8">
        <v>4</v>
      </c>
      <c r="C19" s="8">
        <v>166.83</v>
      </c>
      <c r="D19" s="8">
        <v>231.61</v>
      </c>
      <c r="E19" s="8">
        <f t="shared" si="0"/>
        <v>88.169999999999987</v>
      </c>
      <c r="F19" s="8">
        <f t="shared" si="1"/>
        <v>23.389999999999986</v>
      </c>
      <c r="G19" s="8">
        <f t="shared" si="2"/>
        <v>64.78</v>
      </c>
      <c r="H19" s="8"/>
      <c r="I19" s="8">
        <f t="shared" si="3"/>
        <v>16.195</v>
      </c>
      <c r="J19" s="8">
        <f t="shared" si="5"/>
        <v>2.018886153270794</v>
      </c>
      <c r="K19" s="8"/>
      <c r="L19" s="8"/>
      <c r="M19" s="3"/>
      <c r="N19" s="3"/>
    </row>
    <row r="20" spans="1:19" x14ac:dyDescent="0.35">
      <c r="A20" s="8" t="s">
        <v>14</v>
      </c>
      <c r="B20" s="8">
        <v>1</v>
      </c>
      <c r="C20" s="8">
        <v>227.702</v>
      </c>
      <c r="D20" s="8">
        <v>231.61</v>
      </c>
      <c r="E20" s="8">
        <f t="shared" si="0"/>
        <v>27.298000000000002</v>
      </c>
      <c r="F20" s="8">
        <f t="shared" si="1"/>
        <v>23.389999999999986</v>
      </c>
      <c r="G20" s="8">
        <f t="shared" si="2"/>
        <v>3.9080000000000155</v>
      </c>
      <c r="H20" s="8"/>
      <c r="I20" s="36">
        <f t="shared" si="3"/>
        <v>3.9080000000000155</v>
      </c>
      <c r="J20" s="8"/>
      <c r="K20" s="8">
        <f>AVERAGE(I20:I22)</f>
        <v>10.830000000000007</v>
      </c>
      <c r="L20" s="8">
        <f>K20/K14</f>
        <v>2.3703649661663007</v>
      </c>
      <c r="M20" s="3"/>
      <c r="N20" s="3"/>
    </row>
    <row r="21" spans="1:19" x14ac:dyDescent="0.35">
      <c r="A21" s="8" t="s">
        <v>15</v>
      </c>
      <c r="B21" s="8">
        <v>2</v>
      </c>
      <c r="C21" s="8">
        <v>217.911</v>
      </c>
      <c r="D21" s="8">
        <v>231.61</v>
      </c>
      <c r="E21" s="8">
        <f t="shared" si="0"/>
        <v>37.088999999999999</v>
      </c>
      <c r="F21" s="8">
        <f t="shared" si="1"/>
        <v>23.389999999999986</v>
      </c>
      <c r="G21" s="8">
        <f t="shared" si="2"/>
        <v>13.699000000000012</v>
      </c>
      <c r="H21" s="8"/>
      <c r="I21" s="36">
        <f t="shared" si="3"/>
        <v>6.8495000000000061</v>
      </c>
      <c r="J21" s="8"/>
      <c r="K21" s="8"/>
      <c r="L21" s="8"/>
      <c r="M21" s="3"/>
      <c r="N21" s="3"/>
    </row>
    <row r="22" spans="1:19" x14ac:dyDescent="0.35">
      <c r="A22" s="8" t="s">
        <v>16</v>
      </c>
      <c r="B22" s="8">
        <v>4</v>
      </c>
      <c r="C22" s="8">
        <v>144.68</v>
      </c>
      <c r="D22" s="8">
        <v>231.61</v>
      </c>
      <c r="E22" s="8">
        <f t="shared" si="0"/>
        <v>110.32</v>
      </c>
      <c r="F22" s="8">
        <f t="shared" si="1"/>
        <v>23.389999999999986</v>
      </c>
      <c r="G22" s="8">
        <f t="shared" si="2"/>
        <v>86.93</v>
      </c>
      <c r="H22" s="8"/>
      <c r="I22" s="36">
        <f t="shared" si="3"/>
        <v>21.732500000000002</v>
      </c>
      <c r="J22" s="8"/>
      <c r="K22" s="8"/>
      <c r="L22" s="8"/>
      <c r="M22" s="3"/>
      <c r="N22" s="3"/>
    </row>
    <row r="23" spans="1:19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7"/>
      <c r="M23" s="7"/>
      <c r="N23" s="7"/>
    </row>
    <row r="24" spans="1:19" x14ac:dyDescent="0.35">
      <c r="A24" s="23" t="s">
        <v>38</v>
      </c>
      <c r="B24" s="23"/>
      <c r="C24" s="23"/>
      <c r="D24" s="23"/>
      <c r="E24" s="23"/>
      <c r="F24" s="23"/>
      <c r="G24" s="23">
        <f t="shared" si="2"/>
        <v>0</v>
      </c>
      <c r="H24" s="23"/>
      <c r="I24" s="23"/>
      <c r="J24" s="23"/>
      <c r="K24" s="23"/>
      <c r="L24" s="23"/>
      <c r="M24" s="7"/>
      <c r="N24" s="7"/>
    </row>
    <row r="25" spans="1:19" x14ac:dyDescent="0.35">
      <c r="A25" s="23" t="s">
        <v>8</v>
      </c>
      <c r="B25" s="23">
        <v>1</v>
      </c>
      <c r="C25" s="24">
        <v>218.18</v>
      </c>
      <c r="D25" s="24">
        <v>220.25800000000001</v>
      </c>
      <c r="E25" s="23">
        <f t="shared" si="0"/>
        <v>36.819999999999993</v>
      </c>
      <c r="F25" s="23">
        <f t="shared" si="1"/>
        <v>34.74199999999999</v>
      </c>
      <c r="G25" s="23">
        <f t="shared" si="2"/>
        <v>2.078000000000003</v>
      </c>
      <c r="H25" s="23"/>
      <c r="I25" s="30">
        <f t="shared" si="3"/>
        <v>2.078000000000003</v>
      </c>
      <c r="J25" s="30"/>
      <c r="K25" s="23"/>
      <c r="L25" s="23"/>
      <c r="M25" s="7"/>
      <c r="N25" s="7"/>
    </row>
    <row r="26" spans="1:19" x14ac:dyDescent="0.35">
      <c r="A26" s="23" t="s">
        <v>9</v>
      </c>
      <c r="B26" s="23">
        <v>2</v>
      </c>
      <c r="C26" s="24">
        <v>200.01499999999999</v>
      </c>
      <c r="D26" s="24">
        <v>220.25800000000001</v>
      </c>
      <c r="E26" s="23">
        <f t="shared" si="0"/>
        <v>54.985000000000014</v>
      </c>
      <c r="F26" s="23">
        <f t="shared" si="1"/>
        <v>34.74199999999999</v>
      </c>
      <c r="G26" s="23">
        <f t="shared" si="2"/>
        <v>20.243000000000023</v>
      </c>
      <c r="H26" s="23"/>
      <c r="I26" s="23">
        <f t="shared" si="3"/>
        <v>10.121500000000012</v>
      </c>
      <c r="J26" s="23">
        <f>I26/$K$26</f>
        <v>1.057089518139924</v>
      </c>
      <c r="K26" s="23">
        <f>AVERAGE(I26:I27)</f>
        <v>9.5748750000000058</v>
      </c>
      <c r="L26">
        <f>I26/I26</f>
        <v>1</v>
      </c>
      <c r="M26" s="7"/>
      <c r="N26" s="7"/>
    </row>
    <row r="27" spans="1:19" x14ac:dyDescent="0.35">
      <c r="A27" s="23" t="s">
        <v>10</v>
      </c>
      <c r="B27" s="23">
        <v>4</v>
      </c>
      <c r="C27" s="24">
        <v>184.14500000000001</v>
      </c>
      <c r="D27" s="24">
        <v>220.25800000000001</v>
      </c>
      <c r="E27" s="23">
        <f t="shared" si="0"/>
        <v>70.85499999999999</v>
      </c>
      <c r="F27" s="23">
        <f t="shared" si="1"/>
        <v>34.74199999999999</v>
      </c>
      <c r="G27" s="23">
        <f t="shared" si="2"/>
        <v>36.113</v>
      </c>
      <c r="H27" s="23"/>
      <c r="I27" s="23">
        <f t="shared" si="3"/>
        <v>9.0282499999999999</v>
      </c>
      <c r="J27" s="23">
        <f t="shared" ref="J27:J30" si="6">I27/$K$26</f>
        <v>0.94291048186007587</v>
      </c>
      <c r="K27" s="23">
        <f>STDEV(I26:I27)</f>
        <v>0.77304448853220142</v>
      </c>
      <c r="L27" s="23"/>
      <c r="M27" s="7"/>
      <c r="N27" s="7"/>
    </row>
    <row r="28" spans="1:19" x14ac:dyDescent="0.35">
      <c r="A28" s="23" t="s">
        <v>11</v>
      </c>
      <c r="B28" s="23">
        <v>1</v>
      </c>
      <c r="C28" s="24">
        <v>200.001</v>
      </c>
      <c r="D28" s="24">
        <v>220.25800000000001</v>
      </c>
      <c r="E28" s="23">
        <f t="shared" si="0"/>
        <v>54.998999999999995</v>
      </c>
      <c r="F28" s="23">
        <f t="shared" si="1"/>
        <v>34.74199999999999</v>
      </c>
      <c r="G28" s="23">
        <f t="shared" si="2"/>
        <v>20.257000000000005</v>
      </c>
      <c r="H28" s="23"/>
      <c r="I28" s="23">
        <f t="shared" si="3"/>
        <v>20.257000000000005</v>
      </c>
      <c r="J28" s="23">
        <f t="shared" si="6"/>
        <v>2.115641196360265</v>
      </c>
      <c r="K28" s="23">
        <f>AVERAGE(I28:I30)</f>
        <v>18.481250000000003</v>
      </c>
      <c r="L28" s="23">
        <f>K28/K26</f>
        <v>1.9301818561600013</v>
      </c>
      <c r="M28" s="7"/>
      <c r="N28" s="7"/>
    </row>
    <row r="29" spans="1:19" x14ac:dyDescent="0.35">
      <c r="A29" s="23" t="s">
        <v>12</v>
      </c>
      <c r="B29" s="23">
        <v>2</v>
      </c>
      <c r="C29" s="24">
        <v>186.59</v>
      </c>
      <c r="D29" s="24">
        <v>220.25800000000001</v>
      </c>
      <c r="E29" s="23">
        <f t="shared" si="0"/>
        <v>68.41</v>
      </c>
      <c r="F29" s="23">
        <f t="shared" si="1"/>
        <v>34.74199999999999</v>
      </c>
      <c r="G29" s="23">
        <f t="shared" si="2"/>
        <v>33.668000000000006</v>
      </c>
      <c r="H29" s="23"/>
      <c r="I29" s="23">
        <f t="shared" si="3"/>
        <v>16.834000000000003</v>
      </c>
      <c r="J29" s="23">
        <f t="shared" si="6"/>
        <v>1.7581430566978673</v>
      </c>
      <c r="K29" s="23">
        <f>STDEV(I28:I30)</f>
        <v>1.7151141179233538</v>
      </c>
      <c r="L29" s="23"/>
      <c r="M29" s="7"/>
      <c r="N29" s="7"/>
    </row>
    <row r="30" spans="1:19" x14ac:dyDescent="0.35">
      <c r="A30" s="23" t="s">
        <v>13</v>
      </c>
      <c r="B30" s="23">
        <v>4</v>
      </c>
      <c r="C30" s="24">
        <v>146.84700000000001</v>
      </c>
      <c r="D30" s="24">
        <v>220.25800000000001</v>
      </c>
      <c r="E30" s="23">
        <f t="shared" si="0"/>
        <v>108.15299999999999</v>
      </c>
      <c r="F30" s="23">
        <f t="shared" si="1"/>
        <v>34.74199999999999</v>
      </c>
      <c r="G30" s="23">
        <f t="shared" si="2"/>
        <v>73.411000000000001</v>
      </c>
      <c r="H30" s="23"/>
      <c r="I30" s="23">
        <f t="shared" si="3"/>
        <v>18.35275</v>
      </c>
      <c r="J30" s="23">
        <f t="shared" si="6"/>
        <v>1.9167613154218712</v>
      </c>
      <c r="K30" s="23"/>
      <c r="L30" s="23"/>
      <c r="M30" s="7"/>
      <c r="N30" s="7"/>
    </row>
    <row r="31" spans="1:19" s="6" customFormat="1" x14ac:dyDescent="0.35">
      <c r="A31" s="3"/>
      <c r="B31" s="3"/>
      <c r="C31" s="28"/>
      <c r="D31" s="28"/>
      <c r="E31" s="3"/>
      <c r="F31" s="3"/>
      <c r="G31" s="3"/>
      <c r="H31" s="3"/>
      <c r="I31" s="3"/>
      <c r="J31" s="3"/>
      <c r="K31" s="3"/>
      <c r="L31" s="3"/>
      <c r="M31" s="3"/>
      <c r="N31" s="3"/>
      <c r="R31" s="6">
        <v>133</v>
      </c>
      <c r="S31" s="6">
        <v>210</v>
      </c>
    </row>
    <row r="32" spans="1:19" x14ac:dyDescent="0.35">
      <c r="A32" s="25" t="s">
        <v>39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7"/>
      <c r="N32" s="7"/>
      <c r="P32">
        <v>122</v>
      </c>
      <c r="Q32">
        <v>208</v>
      </c>
    </row>
    <row r="33" spans="1:17" x14ac:dyDescent="0.35">
      <c r="A33" s="25" t="s">
        <v>8</v>
      </c>
      <c r="B33" s="25">
        <v>1.5</v>
      </c>
      <c r="C33" s="26">
        <v>229.44800000000001</v>
      </c>
      <c r="D33" s="26">
        <v>235.01499999999999</v>
      </c>
      <c r="E33" s="25">
        <f t="shared" si="0"/>
        <v>25.551999999999992</v>
      </c>
      <c r="F33" s="25">
        <f t="shared" si="1"/>
        <v>19.985000000000014</v>
      </c>
      <c r="G33" s="25">
        <f t="shared" si="2"/>
        <v>5.5669999999999789</v>
      </c>
      <c r="H33" s="25"/>
      <c r="I33" s="31">
        <f t="shared" si="3"/>
        <v>3.7113333333333194</v>
      </c>
      <c r="J33" s="31"/>
      <c r="K33" s="25"/>
      <c r="L33" s="25"/>
      <c r="M33" s="27"/>
      <c r="N33" s="7"/>
      <c r="P33">
        <v>118</v>
      </c>
      <c r="Q33">
        <v>204</v>
      </c>
    </row>
    <row r="34" spans="1:17" x14ac:dyDescent="0.35">
      <c r="A34" s="25" t="s">
        <v>9</v>
      </c>
      <c r="B34" s="25">
        <v>3</v>
      </c>
      <c r="C34" s="26">
        <v>194.40799999999999</v>
      </c>
      <c r="D34" s="26">
        <v>235.01499999999999</v>
      </c>
      <c r="E34" s="25">
        <f t="shared" si="0"/>
        <v>60.592000000000013</v>
      </c>
      <c r="F34" s="25">
        <f t="shared" si="1"/>
        <v>19.985000000000014</v>
      </c>
      <c r="G34" s="25">
        <f t="shared" si="2"/>
        <v>40.606999999999999</v>
      </c>
      <c r="H34" s="25"/>
      <c r="I34" s="25">
        <f t="shared" si="3"/>
        <v>13.535666666666666</v>
      </c>
      <c r="J34" s="25">
        <f>I34/$K$34</f>
        <v>1.0207059503685596</v>
      </c>
      <c r="K34" s="25">
        <f>AVERAGE(I34:I35)</f>
        <v>13.261083333333332</v>
      </c>
      <c r="L34" s="25">
        <f>K34/K34</f>
        <v>1</v>
      </c>
      <c r="M34" s="27"/>
      <c r="N34" s="7"/>
      <c r="P34">
        <v>121</v>
      </c>
      <c r="Q34">
        <v>206</v>
      </c>
    </row>
    <row r="35" spans="1:17" x14ac:dyDescent="0.35">
      <c r="A35" s="25" t="s">
        <v>10</v>
      </c>
      <c r="B35" s="25">
        <v>6</v>
      </c>
      <c r="C35" s="26">
        <v>157.096</v>
      </c>
      <c r="D35" s="26">
        <v>235.01499999999999</v>
      </c>
      <c r="E35" s="25">
        <f t="shared" si="0"/>
        <v>97.903999999999996</v>
      </c>
      <c r="F35" s="25">
        <f t="shared" si="1"/>
        <v>19.985000000000014</v>
      </c>
      <c r="G35" s="25">
        <f t="shared" si="2"/>
        <v>77.918999999999983</v>
      </c>
      <c r="H35" s="25"/>
      <c r="I35" s="25">
        <f t="shared" si="3"/>
        <v>12.986499999999998</v>
      </c>
      <c r="J35" s="25">
        <f t="shared" ref="J35:J49" si="7">I35/$K$34</f>
        <v>0.97929404963144029</v>
      </c>
      <c r="K35" s="25"/>
      <c r="L35" s="25"/>
      <c r="M35" s="27"/>
      <c r="N35" s="7"/>
      <c r="P35">
        <v>120</v>
      </c>
      <c r="Q35">
        <v>206</v>
      </c>
    </row>
    <row r="36" spans="1:17" x14ac:dyDescent="0.35">
      <c r="A36" s="25" t="s">
        <v>11</v>
      </c>
      <c r="B36" s="25">
        <v>1.5</v>
      </c>
      <c r="C36" s="26">
        <v>203.13800000000001</v>
      </c>
      <c r="D36" s="26">
        <v>235.01499999999999</v>
      </c>
      <c r="E36" s="25">
        <f t="shared" si="0"/>
        <v>51.861999999999995</v>
      </c>
      <c r="F36" s="25">
        <f t="shared" si="1"/>
        <v>19.985000000000014</v>
      </c>
      <c r="G36" s="25">
        <f t="shared" si="2"/>
        <v>31.876999999999981</v>
      </c>
      <c r="H36" s="25"/>
      <c r="I36" s="31">
        <f t="shared" si="3"/>
        <v>21.251333333333321</v>
      </c>
      <c r="J36" s="31">
        <f t="shared" si="7"/>
        <v>1.6025337296475268</v>
      </c>
      <c r="K36" s="25"/>
      <c r="L36" s="25"/>
      <c r="M36" s="27"/>
      <c r="N36" s="7"/>
      <c r="P36">
        <v>98</v>
      </c>
      <c r="Q36">
        <v>204</v>
      </c>
    </row>
    <row r="37" spans="1:17" x14ac:dyDescent="0.35">
      <c r="A37" s="25" t="s">
        <v>12</v>
      </c>
      <c r="B37" s="25">
        <v>3</v>
      </c>
      <c r="C37" s="26">
        <v>131.042</v>
      </c>
      <c r="D37" s="26">
        <v>235.01499999999999</v>
      </c>
      <c r="E37" s="25">
        <f t="shared" si="0"/>
        <v>123.958</v>
      </c>
      <c r="F37" s="25">
        <f t="shared" si="1"/>
        <v>19.985000000000014</v>
      </c>
      <c r="G37" s="25">
        <f t="shared" si="2"/>
        <v>103.97299999999998</v>
      </c>
      <c r="H37" s="25"/>
      <c r="I37" s="25">
        <f t="shared" si="3"/>
        <v>34.657666666666664</v>
      </c>
      <c r="J37" s="25">
        <f t="shared" si="7"/>
        <v>2.6134868317696518</v>
      </c>
      <c r="K37" s="25">
        <f>AVERAGE(I37:I38)</f>
        <v>31.15658333333333</v>
      </c>
      <c r="L37" s="25">
        <f>K37/K34</f>
        <v>2.3494749674800324</v>
      </c>
      <c r="M37" s="27"/>
      <c r="N37" s="7"/>
      <c r="P37">
        <v>152</v>
      </c>
      <c r="Q37">
        <v>206</v>
      </c>
    </row>
    <row r="38" spans="1:17" x14ac:dyDescent="0.35">
      <c r="A38" s="25" t="s">
        <v>13</v>
      </c>
      <c r="B38" s="25">
        <v>6</v>
      </c>
      <c r="C38" s="26">
        <v>69.081999999999994</v>
      </c>
      <c r="D38" s="26">
        <v>235.01499999999999</v>
      </c>
      <c r="E38" s="25">
        <f t="shared" si="0"/>
        <v>185.91800000000001</v>
      </c>
      <c r="F38" s="25">
        <f t="shared" si="1"/>
        <v>19.985000000000014</v>
      </c>
      <c r="G38" s="25">
        <f t="shared" si="2"/>
        <v>165.93299999999999</v>
      </c>
      <c r="H38" s="25"/>
      <c r="I38" s="25">
        <f t="shared" si="3"/>
        <v>27.6555</v>
      </c>
      <c r="J38" s="25">
        <f t="shared" si="7"/>
        <v>2.0854631031904134</v>
      </c>
      <c r="K38" s="25"/>
      <c r="L38" s="25"/>
      <c r="M38" s="27"/>
      <c r="N38" s="7"/>
    </row>
    <row r="39" spans="1:17" x14ac:dyDescent="0.35">
      <c r="A39" s="25" t="s">
        <v>14</v>
      </c>
      <c r="B39" s="25">
        <v>1.5</v>
      </c>
      <c r="C39" s="26">
        <v>216.518</v>
      </c>
      <c r="D39" s="26">
        <v>235.01499999999999</v>
      </c>
      <c r="E39" s="25">
        <f t="shared" si="0"/>
        <v>38.481999999999999</v>
      </c>
      <c r="F39" s="25">
        <f t="shared" si="1"/>
        <v>19.985000000000014</v>
      </c>
      <c r="G39" s="25">
        <f t="shared" si="2"/>
        <v>18.496999999999986</v>
      </c>
      <c r="H39" s="25"/>
      <c r="I39" s="31">
        <f t="shared" si="3"/>
        <v>12.331333333333324</v>
      </c>
      <c r="J39" s="31">
        <f t="shared" si="7"/>
        <v>0.92988883512533482</v>
      </c>
      <c r="K39" s="25">
        <f>AVERAGE(I40:I41)</f>
        <v>24.436916666666669</v>
      </c>
      <c r="L39" s="25">
        <f>K39/K34</f>
        <v>1.8427541741813456</v>
      </c>
    </row>
    <row r="40" spans="1:17" x14ac:dyDescent="0.35">
      <c r="A40" s="25" t="s">
        <v>15</v>
      </c>
      <c r="B40" s="25">
        <v>3</v>
      </c>
      <c r="C40" s="26">
        <v>163.52199999999999</v>
      </c>
      <c r="D40" s="26">
        <v>235.01499999999999</v>
      </c>
      <c r="E40" s="25">
        <f t="shared" si="0"/>
        <v>91.478000000000009</v>
      </c>
      <c r="F40" s="25">
        <f t="shared" si="1"/>
        <v>19.985000000000014</v>
      </c>
      <c r="G40" s="25">
        <f t="shared" si="2"/>
        <v>71.492999999999995</v>
      </c>
      <c r="H40" s="25"/>
      <c r="I40" s="25">
        <f t="shared" si="3"/>
        <v>23.831</v>
      </c>
      <c r="J40" s="25">
        <f t="shared" si="7"/>
        <v>1.7970628342330002</v>
      </c>
      <c r="K40" s="25"/>
      <c r="L40" s="25"/>
    </row>
    <row r="41" spans="1:17" x14ac:dyDescent="0.35">
      <c r="A41" s="25" t="s">
        <v>16</v>
      </c>
      <c r="B41" s="25">
        <v>6</v>
      </c>
      <c r="C41" s="26">
        <v>84.757999999999996</v>
      </c>
      <c r="D41" s="26">
        <v>235.01499999999999</v>
      </c>
      <c r="E41" s="25">
        <f t="shared" si="0"/>
        <v>170.24200000000002</v>
      </c>
      <c r="F41" s="25">
        <f t="shared" si="1"/>
        <v>19.985000000000014</v>
      </c>
      <c r="G41" s="25">
        <f t="shared" si="2"/>
        <v>150.25700000000001</v>
      </c>
      <c r="H41" s="25"/>
      <c r="I41" s="25">
        <f t="shared" si="3"/>
        <v>25.042833333333334</v>
      </c>
      <c r="J41" s="25">
        <f t="shared" si="7"/>
        <v>1.8884455141296905</v>
      </c>
      <c r="K41" s="25"/>
      <c r="L41" s="25"/>
    </row>
    <row r="42" spans="1:17" x14ac:dyDescent="0.35">
      <c r="A42" s="6"/>
      <c r="B42" s="6"/>
      <c r="C42" s="21"/>
      <c r="D42" s="21"/>
      <c r="E42" s="3"/>
      <c r="F42" s="3"/>
      <c r="G42" s="3"/>
      <c r="H42" s="6"/>
      <c r="I42" s="3"/>
      <c r="J42" s="3"/>
      <c r="K42" s="6"/>
      <c r="L42" s="6"/>
    </row>
    <row r="43" spans="1:17" x14ac:dyDescent="0.35">
      <c r="A43" s="6" t="s">
        <v>45</v>
      </c>
      <c r="B43" s="6"/>
      <c r="C43" s="6"/>
      <c r="D43" s="6"/>
      <c r="E43" s="3">
        <f t="shared" si="0"/>
        <v>255</v>
      </c>
      <c r="F43" s="3">
        <f t="shared" si="1"/>
        <v>255</v>
      </c>
      <c r="G43" s="3">
        <f t="shared" si="2"/>
        <v>0</v>
      </c>
      <c r="H43" s="6"/>
      <c r="I43" s="3" t="e">
        <f t="shared" si="3"/>
        <v>#DIV/0!</v>
      </c>
      <c r="J43" s="3" t="e">
        <f t="shared" si="7"/>
        <v>#DIV/0!</v>
      </c>
      <c r="K43" s="6"/>
      <c r="L43" s="6"/>
    </row>
    <row r="44" spans="1:17" s="29" customFormat="1" x14ac:dyDescent="0.35">
      <c r="A44" s="25" t="s">
        <v>8</v>
      </c>
      <c r="B44" s="39">
        <v>0.25</v>
      </c>
      <c r="C44" s="40">
        <v>194</v>
      </c>
      <c r="D44" s="41">
        <v>194</v>
      </c>
      <c r="E44" s="31">
        <f t="shared" si="0"/>
        <v>61</v>
      </c>
      <c r="F44" s="31">
        <f t="shared" si="1"/>
        <v>61</v>
      </c>
      <c r="G44" s="31">
        <f t="shared" si="2"/>
        <v>0</v>
      </c>
      <c r="I44" s="31">
        <f t="shared" si="3"/>
        <v>0</v>
      </c>
      <c r="J44" s="31">
        <f t="shared" si="7"/>
        <v>0</v>
      </c>
    </row>
    <row r="45" spans="1:17" x14ac:dyDescent="0.35">
      <c r="A45" s="25" t="s">
        <v>9</v>
      </c>
      <c r="B45" s="38">
        <v>0.5</v>
      </c>
      <c r="C45" s="19">
        <v>188</v>
      </c>
      <c r="D45" s="19">
        <v>194</v>
      </c>
      <c r="E45" s="25">
        <f t="shared" si="0"/>
        <v>67</v>
      </c>
      <c r="F45" s="25">
        <f t="shared" si="1"/>
        <v>61</v>
      </c>
      <c r="G45" s="25">
        <f t="shared" si="2"/>
        <v>6</v>
      </c>
      <c r="I45" s="25">
        <f t="shared" si="3"/>
        <v>12</v>
      </c>
      <c r="J45" s="25">
        <f t="shared" si="7"/>
        <v>0.90490344554555002</v>
      </c>
      <c r="K45">
        <f>AVERAGE(J45:J46)</f>
        <v>0.90490344554555002</v>
      </c>
      <c r="L45">
        <f>K45/K45</f>
        <v>1</v>
      </c>
    </row>
    <row r="46" spans="1:17" x14ac:dyDescent="0.35">
      <c r="A46" s="25" t="s">
        <v>10</v>
      </c>
      <c r="B46" s="38">
        <v>1</v>
      </c>
      <c r="C46" s="19">
        <v>182</v>
      </c>
      <c r="D46" s="19">
        <v>194</v>
      </c>
      <c r="E46" s="25">
        <f t="shared" si="0"/>
        <v>73</v>
      </c>
      <c r="F46" s="25">
        <f t="shared" si="1"/>
        <v>61</v>
      </c>
      <c r="G46" s="25">
        <f t="shared" si="2"/>
        <v>12</v>
      </c>
      <c r="I46" s="25">
        <f t="shared" si="3"/>
        <v>12</v>
      </c>
      <c r="J46" s="25">
        <f t="shared" si="7"/>
        <v>0.90490344554555002</v>
      </c>
    </row>
    <row r="47" spans="1:17" x14ac:dyDescent="0.35">
      <c r="A47" s="25" t="s">
        <v>11</v>
      </c>
      <c r="B47" s="39">
        <v>0.25</v>
      </c>
      <c r="C47" s="19">
        <v>187</v>
      </c>
      <c r="D47" s="19">
        <v>194</v>
      </c>
      <c r="E47" s="25">
        <f t="shared" si="0"/>
        <v>68</v>
      </c>
      <c r="F47" s="25">
        <f t="shared" si="1"/>
        <v>61</v>
      </c>
      <c r="G47" s="25">
        <f t="shared" si="2"/>
        <v>7</v>
      </c>
      <c r="I47" s="25">
        <f t="shared" si="3"/>
        <v>28</v>
      </c>
      <c r="J47" s="25">
        <f t="shared" si="7"/>
        <v>2.1114413729396166</v>
      </c>
      <c r="K47">
        <f>AVERAGE(J47:J49)</f>
        <v>1.8098068910911003</v>
      </c>
      <c r="L47">
        <f>K47/K45</f>
        <v>2.0000000000000004</v>
      </c>
    </row>
    <row r="48" spans="1:17" x14ac:dyDescent="0.35">
      <c r="A48" s="25" t="s">
        <v>12</v>
      </c>
      <c r="B48" s="38">
        <v>0.5</v>
      </c>
      <c r="C48" s="19">
        <v>184</v>
      </c>
      <c r="D48" s="19">
        <v>194</v>
      </c>
      <c r="E48" s="25">
        <f t="shared" si="0"/>
        <v>71</v>
      </c>
      <c r="F48" s="25">
        <f t="shared" si="1"/>
        <v>61</v>
      </c>
      <c r="G48" s="25">
        <f t="shared" si="2"/>
        <v>10</v>
      </c>
      <c r="I48" s="25">
        <f t="shared" si="3"/>
        <v>20</v>
      </c>
      <c r="J48" s="25">
        <f t="shared" si="7"/>
        <v>1.5081724092425834</v>
      </c>
    </row>
    <row r="49" spans="1:10" x14ac:dyDescent="0.35">
      <c r="A49" s="25" t="s">
        <v>13</v>
      </c>
      <c r="B49" s="38">
        <v>1</v>
      </c>
      <c r="C49" s="19">
        <v>170</v>
      </c>
      <c r="D49" s="19">
        <v>194</v>
      </c>
      <c r="E49" s="25">
        <f t="shared" si="0"/>
        <v>85</v>
      </c>
      <c r="F49" s="25">
        <f t="shared" si="1"/>
        <v>61</v>
      </c>
      <c r="G49" s="25">
        <f t="shared" si="2"/>
        <v>24</v>
      </c>
      <c r="I49" s="25">
        <f t="shared" si="3"/>
        <v>24</v>
      </c>
      <c r="J49" s="25">
        <f t="shared" si="7"/>
        <v>1.8098068910911</v>
      </c>
    </row>
    <row r="50" spans="1:10" x14ac:dyDescent="0.35">
      <c r="D50" s="1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93AC1-EFCA-4CFC-A8F7-9703A02C3B81}">
  <dimension ref="A1:V38"/>
  <sheetViews>
    <sheetView topLeftCell="F2" workbookViewId="0">
      <selection activeCell="M4" sqref="M4:O13"/>
    </sheetView>
  </sheetViews>
  <sheetFormatPr defaultRowHeight="14.5" x14ac:dyDescent="0.35"/>
  <cols>
    <col min="1" max="1" width="13.54296875" customWidth="1"/>
    <col min="2" max="2" width="11.1796875" customWidth="1"/>
    <col min="3" max="3" width="13.1796875" customWidth="1"/>
    <col min="4" max="4" width="16.26953125" customWidth="1"/>
    <col min="5" max="5" width="26.26953125" customWidth="1"/>
    <col min="6" max="6" width="27.7265625" customWidth="1"/>
    <col min="7" max="7" width="15.81640625" customWidth="1"/>
    <col min="8" max="9" width="13.81640625" customWidth="1"/>
    <col min="10" max="10" width="22.7265625" customWidth="1"/>
    <col min="11" max="11" width="11.26953125" customWidth="1"/>
  </cols>
  <sheetData>
    <row r="1" spans="1:22" x14ac:dyDescent="0.35">
      <c r="A1" t="s">
        <v>26</v>
      </c>
    </row>
    <row r="2" spans="1:22" x14ac:dyDescent="0.35">
      <c r="A2" s="2" t="s">
        <v>3</v>
      </c>
      <c r="B2" s="2" t="s">
        <v>6</v>
      </c>
      <c r="C2" s="2" t="s">
        <v>1</v>
      </c>
      <c r="D2" s="2" t="s">
        <v>0</v>
      </c>
      <c r="E2" s="2" t="s">
        <v>2</v>
      </c>
      <c r="F2" s="2" t="s">
        <v>4</v>
      </c>
      <c r="G2" s="2" t="s">
        <v>5</v>
      </c>
      <c r="H2" s="2" t="s">
        <v>7</v>
      </c>
      <c r="I2" s="2"/>
      <c r="J2" s="2" t="s">
        <v>18</v>
      </c>
      <c r="K2" s="2" t="s">
        <v>19</v>
      </c>
      <c r="L2" s="3"/>
      <c r="M2" s="3"/>
      <c r="N2" s="3"/>
      <c r="O2" s="3"/>
      <c r="P2" s="3"/>
      <c r="Q2" s="3"/>
      <c r="R2" s="3"/>
      <c r="S2" s="3"/>
      <c r="T2" s="3"/>
      <c r="U2" s="3"/>
      <c r="V2" s="6"/>
    </row>
    <row r="3" spans="1:22" x14ac:dyDescent="0.35">
      <c r="A3" s="1" t="s">
        <v>8</v>
      </c>
      <c r="B3" s="1">
        <v>1</v>
      </c>
      <c r="C3" s="13" t="s">
        <v>25</v>
      </c>
      <c r="D3" s="1">
        <v>231.572</v>
      </c>
      <c r="E3" s="1" t="e">
        <f>255-C3</f>
        <v>#VALUE!</v>
      </c>
      <c r="F3" s="1" t="e">
        <f>255-#REF!</f>
        <v>#REF!</v>
      </c>
      <c r="G3" s="1" t="e">
        <f t="shared" ref="G3:G36" si="0">E3-F3</f>
        <v>#VALUE!</v>
      </c>
      <c r="H3" s="1" t="e">
        <f t="shared" ref="H3:H36" si="1">G3/B3</f>
        <v>#VALUE!</v>
      </c>
      <c r="I3" s="1"/>
      <c r="J3" s="1">
        <f>AVERAGE(H4:H5)</f>
        <v>20.850625000000001</v>
      </c>
      <c r="K3" s="1">
        <f>J3/J3</f>
        <v>1</v>
      </c>
    </row>
    <row r="4" spans="1:22" x14ac:dyDescent="0.35">
      <c r="A4" s="1" t="s">
        <v>9</v>
      </c>
      <c r="B4" s="1">
        <v>2</v>
      </c>
      <c r="C4" s="1">
        <v>210.36699999999999</v>
      </c>
      <c r="D4" s="1">
        <v>231.572</v>
      </c>
      <c r="E4" s="1">
        <f t="shared" ref="E4:F19" si="2">255-C4</f>
        <v>44.63300000000001</v>
      </c>
      <c r="F4" s="1">
        <f t="shared" ref="F4:F18" si="3">255-D4</f>
        <v>23.427999999999997</v>
      </c>
      <c r="G4" s="1">
        <f t="shared" si="0"/>
        <v>21.205000000000013</v>
      </c>
      <c r="H4" s="1">
        <f t="shared" si="1"/>
        <v>10.602500000000006</v>
      </c>
      <c r="I4" s="1">
        <f>H4/$J$3</f>
        <v>0.50849794670423576</v>
      </c>
      <c r="J4" s="1"/>
      <c r="K4" s="1"/>
      <c r="M4" s="3" t="s">
        <v>35</v>
      </c>
      <c r="N4" s="3" t="s">
        <v>36</v>
      </c>
      <c r="O4" s="3" t="s">
        <v>37</v>
      </c>
    </row>
    <row r="5" spans="1:22" x14ac:dyDescent="0.35">
      <c r="A5" s="1" t="s">
        <v>10</v>
      </c>
      <c r="B5" s="1">
        <v>4</v>
      </c>
      <c r="C5" s="1">
        <v>107.17700000000001</v>
      </c>
      <c r="D5" s="1">
        <v>231.572</v>
      </c>
      <c r="E5" s="1">
        <f t="shared" si="2"/>
        <v>147.82299999999998</v>
      </c>
      <c r="F5" s="1">
        <f t="shared" si="3"/>
        <v>23.427999999999997</v>
      </c>
      <c r="G5" s="1">
        <f t="shared" si="0"/>
        <v>124.39499999999998</v>
      </c>
      <c r="H5" s="1">
        <f t="shared" si="1"/>
        <v>31.098749999999995</v>
      </c>
      <c r="I5" s="1">
        <f>H5/$H$5</f>
        <v>1</v>
      </c>
      <c r="J5" s="1"/>
      <c r="K5" s="1"/>
      <c r="M5" s="3">
        <v>1</v>
      </c>
      <c r="N5" s="3">
        <v>2.4529924836207244</v>
      </c>
      <c r="O5" s="3">
        <v>1.7447646609590417</v>
      </c>
    </row>
    <row r="6" spans="1:22" x14ac:dyDescent="0.35">
      <c r="A6" s="1" t="s">
        <v>11</v>
      </c>
      <c r="B6" s="1">
        <v>1</v>
      </c>
      <c r="C6" s="1">
        <v>155.28700000000001</v>
      </c>
      <c r="D6" s="1">
        <v>231.572</v>
      </c>
      <c r="E6" s="1">
        <f t="shared" si="2"/>
        <v>99.712999999999994</v>
      </c>
      <c r="F6" s="1">
        <f t="shared" si="3"/>
        <v>23.427999999999997</v>
      </c>
      <c r="G6" s="1">
        <f t="shared" si="0"/>
        <v>76.284999999999997</v>
      </c>
      <c r="H6" s="1">
        <f t="shared" si="1"/>
        <v>76.284999999999997</v>
      </c>
      <c r="I6" s="1">
        <f t="shared" ref="I6:I11" si="4">H6/$H$5</f>
        <v>2.4529924836207244</v>
      </c>
      <c r="J6" s="1">
        <f>AVERAGE(H6:H8)</f>
        <v>67.961250000000007</v>
      </c>
      <c r="K6" s="1">
        <f>J6/J3</f>
        <v>3.2594346692245439</v>
      </c>
      <c r="M6" s="3">
        <v>1.1004881681284122</v>
      </c>
      <c r="N6" s="3">
        <v>2.6234977290084012</v>
      </c>
      <c r="O6" s="3">
        <v>2.3317335905784002</v>
      </c>
    </row>
    <row r="7" spans="1:22" x14ac:dyDescent="0.35">
      <c r="A7" s="1" t="s">
        <v>12</v>
      </c>
      <c r="B7" s="1">
        <v>2</v>
      </c>
      <c r="C7" s="1">
        <v>68.397000000000006</v>
      </c>
      <c r="D7" s="1">
        <v>231.572</v>
      </c>
      <c r="E7" s="1">
        <f t="shared" si="2"/>
        <v>186.60300000000001</v>
      </c>
      <c r="F7" s="1">
        <f t="shared" si="3"/>
        <v>23.427999999999997</v>
      </c>
      <c r="G7" s="1">
        <f t="shared" si="0"/>
        <v>163.17500000000001</v>
      </c>
      <c r="H7" s="1">
        <f t="shared" si="1"/>
        <v>81.587500000000006</v>
      </c>
      <c r="I7" s="1">
        <f t="shared" si="4"/>
        <v>2.6234977290084012</v>
      </c>
      <c r="J7" s="1"/>
      <c r="K7" s="1"/>
      <c r="M7" s="3">
        <v>1.0413339814661593</v>
      </c>
      <c r="N7" s="3">
        <v>1.4795208810643519</v>
      </c>
      <c r="O7" s="3">
        <v>1.6707825877245872</v>
      </c>
    </row>
    <row r="8" spans="1:22" x14ac:dyDescent="0.35">
      <c r="A8" s="1" t="s">
        <v>13</v>
      </c>
      <c r="B8" s="1">
        <v>4</v>
      </c>
      <c r="C8" s="1">
        <v>47.527000000000001</v>
      </c>
      <c r="D8" s="1">
        <v>231.572</v>
      </c>
      <c r="E8" s="1">
        <f t="shared" si="2"/>
        <v>207.47300000000001</v>
      </c>
      <c r="F8" s="1">
        <f t="shared" si="3"/>
        <v>23.427999999999997</v>
      </c>
      <c r="G8" s="1">
        <f t="shared" si="0"/>
        <v>184.04500000000002</v>
      </c>
      <c r="H8" s="1">
        <f t="shared" si="1"/>
        <v>46.011250000000004</v>
      </c>
      <c r="I8" s="1">
        <f t="shared" si="4"/>
        <v>1.4795208810643519</v>
      </c>
      <c r="J8" s="1"/>
      <c r="K8" s="1"/>
      <c r="M8" s="3">
        <v>0.85817785040542816</v>
      </c>
      <c r="N8" s="3">
        <v>1.7660619725302011</v>
      </c>
      <c r="O8" s="7">
        <v>1.1856306340561691</v>
      </c>
    </row>
    <row r="9" spans="1:22" x14ac:dyDescent="0.35">
      <c r="A9" s="1" t="s">
        <v>14</v>
      </c>
      <c r="B9" s="1">
        <v>1</v>
      </c>
      <c r="C9" s="1">
        <v>177.31200000000001</v>
      </c>
      <c r="D9" s="1">
        <v>231.572</v>
      </c>
      <c r="E9" s="1">
        <f t="shared" si="2"/>
        <v>77.687999999999988</v>
      </c>
      <c r="F9" s="1">
        <f t="shared" si="3"/>
        <v>23.427999999999997</v>
      </c>
      <c r="G9" s="1">
        <f t="shared" si="0"/>
        <v>54.259999999999991</v>
      </c>
      <c r="H9" s="1">
        <f t="shared" si="1"/>
        <v>54.259999999999991</v>
      </c>
      <c r="I9" s="1">
        <f t="shared" si="4"/>
        <v>1.7447646609590417</v>
      </c>
      <c r="J9" s="1">
        <f>AVERAGE(H9:H11)</f>
        <v>59.577750000000002</v>
      </c>
      <c r="K9" s="1">
        <f>J9/J3</f>
        <v>2.8573603908755731</v>
      </c>
      <c r="M9" s="3">
        <v>0.91186157113023236</v>
      </c>
      <c r="N9" s="3">
        <v>1.709265886149264</v>
      </c>
      <c r="O9" s="7">
        <v>2.0038842448244196</v>
      </c>
    </row>
    <row r="10" spans="1:22" x14ac:dyDescent="0.35">
      <c r="A10" s="1" t="s">
        <v>15</v>
      </c>
      <c r="B10" s="1">
        <v>2</v>
      </c>
      <c r="C10" s="1">
        <v>86.543999999999997</v>
      </c>
      <c r="D10" s="1">
        <v>231.572</v>
      </c>
      <c r="E10" s="1">
        <f t="shared" si="2"/>
        <v>168.45600000000002</v>
      </c>
      <c r="F10" s="1">
        <f t="shared" si="3"/>
        <v>23.427999999999997</v>
      </c>
      <c r="G10" s="1">
        <f t="shared" si="0"/>
        <v>145.02800000000002</v>
      </c>
      <c r="H10" s="1">
        <f t="shared" si="1"/>
        <v>72.51400000000001</v>
      </c>
      <c r="I10" s="1">
        <f t="shared" si="4"/>
        <v>2.3317335905784002</v>
      </c>
      <c r="J10" s="1"/>
      <c r="K10" s="1"/>
      <c r="M10" s="3">
        <v>1.0644702744125378</v>
      </c>
      <c r="N10" s="7">
        <v>3.2211387155083169</v>
      </c>
      <c r="O10" s="7">
        <v>1.2443330388950966</v>
      </c>
    </row>
    <row r="11" spans="1:22" x14ac:dyDescent="0.35">
      <c r="A11" s="1" t="s">
        <v>16</v>
      </c>
      <c r="B11" s="1">
        <v>4</v>
      </c>
      <c r="C11" s="1">
        <v>23.734999999999999</v>
      </c>
      <c r="D11" s="1">
        <v>231.572</v>
      </c>
      <c r="E11" s="1">
        <f t="shared" si="2"/>
        <v>231.26499999999999</v>
      </c>
      <c r="F11" s="1">
        <f t="shared" si="3"/>
        <v>23.427999999999997</v>
      </c>
      <c r="G11" s="1">
        <f t="shared" si="0"/>
        <v>207.83699999999999</v>
      </c>
      <c r="H11" s="1">
        <f t="shared" si="1"/>
        <v>51.959249999999997</v>
      </c>
      <c r="I11" s="1">
        <f t="shared" si="4"/>
        <v>1.6707825877245872</v>
      </c>
      <c r="J11" s="1"/>
      <c r="K11" s="1"/>
      <c r="M11" s="7">
        <v>1.0236681544572297</v>
      </c>
      <c r="N11" s="7">
        <v>2.7466056731033603</v>
      </c>
      <c r="O11" s="3"/>
    </row>
    <row r="12" spans="1:22" x14ac:dyDescent="0.35">
      <c r="C12" s="6"/>
      <c r="D12" s="6"/>
      <c r="E12" s="3"/>
      <c r="F12" s="3"/>
      <c r="G12" s="3"/>
      <c r="H12" s="3"/>
      <c r="I12" s="6"/>
      <c r="J12" s="6"/>
      <c r="K12" s="6"/>
      <c r="M12" s="3"/>
      <c r="N12" s="7">
        <v>1.5928972137563111</v>
      </c>
      <c r="O12" s="3"/>
    </row>
    <row r="13" spans="1:22" x14ac:dyDescent="0.35">
      <c r="A13" s="12" t="s">
        <v>27</v>
      </c>
      <c r="B13" s="12"/>
      <c r="C13" s="10"/>
      <c r="D13" s="3"/>
      <c r="E13" s="3"/>
      <c r="F13" s="3"/>
      <c r="G13" s="3"/>
      <c r="H13" s="3"/>
      <c r="I13" s="3"/>
      <c r="J13" s="3"/>
      <c r="K13" s="3"/>
      <c r="M13" s="3"/>
      <c r="N13" s="3"/>
      <c r="O13" s="3"/>
    </row>
    <row r="14" spans="1:22" x14ac:dyDescent="0.35">
      <c r="A14" s="1" t="s">
        <v>8</v>
      </c>
      <c r="B14" s="1">
        <v>1</v>
      </c>
      <c r="C14" s="1">
        <v>70.492000000000004</v>
      </c>
      <c r="D14" s="1">
        <v>105.96</v>
      </c>
      <c r="E14" s="1">
        <f t="shared" si="2"/>
        <v>184.50799999999998</v>
      </c>
      <c r="F14" s="1">
        <f t="shared" si="3"/>
        <v>149.04000000000002</v>
      </c>
      <c r="G14" s="1">
        <f t="shared" si="0"/>
        <v>35.467999999999961</v>
      </c>
      <c r="H14" s="1">
        <f t="shared" si="1"/>
        <v>35.467999999999961</v>
      </c>
      <c r="I14" s="1">
        <f>H14/$J$14</f>
        <v>1.1004881681284122</v>
      </c>
      <c r="J14" s="1">
        <f>AVERAGE(H14:H16)</f>
        <v>32.229333333333322</v>
      </c>
      <c r="K14" s="1">
        <f>J14/J14</f>
        <v>1</v>
      </c>
    </row>
    <row r="15" spans="1:22" x14ac:dyDescent="0.35">
      <c r="A15" s="1" t="s">
        <v>9</v>
      </c>
      <c r="B15" s="1">
        <v>2</v>
      </c>
      <c r="C15" s="1">
        <v>69.754000000000005</v>
      </c>
      <c r="D15" s="1">
        <v>136.87700000000001</v>
      </c>
      <c r="E15" s="1">
        <f t="shared" si="2"/>
        <v>185.24599999999998</v>
      </c>
      <c r="F15" s="1">
        <f t="shared" si="3"/>
        <v>118.12299999999999</v>
      </c>
      <c r="G15" s="1">
        <f t="shared" si="0"/>
        <v>67.12299999999999</v>
      </c>
      <c r="H15" s="1">
        <f t="shared" si="1"/>
        <v>33.561499999999995</v>
      </c>
      <c r="I15" s="1">
        <f t="shared" ref="I15:I19" si="5">H15/$J$14</f>
        <v>1.0413339814661593</v>
      </c>
      <c r="J15" s="1"/>
      <c r="K15" s="1"/>
    </row>
    <row r="16" spans="1:22" x14ac:dyDescent="0.35">
      <c r="A16" s="1" t="s">
        <v>10</v>
      </c>
      <c r="B16" s="1">
        <v>4</v>
      </c>
      <c r="C16" s="1">
        <v>16.890999999999998</v>
      </c>
      <c r="D16" s="1">
        <v>127.52500000000001</v>
      </c>
      <c r="E16" s="1">
        <f t="shared" si="2"/>
        <v>238.10900000000001</v>
      </c>
      <c r="F16" s="1">
        <f t="shared" si="3"/>
        <v>127.47499999999999</v>
      </c>
      <c r="G16" s="1">
        <f t="shared" si="0"/>
        <v>110.63400000000001</v>
      </c>
      <c r="H16" s="1">
        <f t="shared" si="1"/>
        <v>27.658500000000004</v>
      </c>
      <c r="I16" s="1">
        <f t="shared" si="5"/>
        <v>0.85817785040542816</v>
      </c>
      <c r="J16" s="1"/>
      <c r="K16" s="1"/>
    </row>
    <row r="17" spans="1:12" x14ac:dyDescent="0.35">
      <c r="A17" s="1" t="s">
        <v>11</v>
      </c>
      <c r="B17" s="1">
        <v>1</v>
      </c>
      <c r="C17" s="1">
        <v>76.915999999999997</v>
      </c>
      <c r="D17" s="1">
        <v>133.83500000000001</v>
      </c>
      <c r="E17" s="1">
        <f t="shared" si="2"/>
        <v>178.084</v>
      </c>
      <c r="F17" s="1">
        <f t="shared" si="3"/>
        <v>121.16499999999999</v>
      </c>
      <c r="G17" s="1">
        <f t="shared" si="0"/>
        <v>56.919000000000011</v>
      </c>
      <c r="H17" s="1">
        <f t="shared" si="1"/>
        <v>56.919000000000011</v>
      </c>
      <c r="I17" s="1">
        <f t="shared" si="5"/>
        <v>1.7660619725302011</v>
      </c>
      <c r="J17" s="1">
        <f>AVERAGE(H17,H18)</f>
        <v>56.003750000000004</v>
      </c>
      <c r="K17" s="1">
        <f>J17/J14</f>
        <v>1.7376639293397327</v>
      </c>
      <c r="L17">
        <f>AVERAGE(K9,K17)</f>
        <v>2.2975121601076527</v>
      </c>
    </row>
    <row r="18" spans="1:12" x14ac:dyDescent="0.35">
      <c r="A18" s="1" t="s">
        <v>12</v>
      </c>
      <c r="B18" s="1">
        <v>2</v>
      </c>
      <c r="C18" s="1">
        <v>25.904</v>
      </c>
      <c r="D18" s="1">
        <v>136.08099999999999</v>
      </c>
      <c r="E18" s="1">
        <f t="shared" si="2"/>
        <v>229.096</v>
      </c>
      <c r="F18" s="1">
        <f t="shared" si="3"/>
        <v>118.91900000000001</v>
      </c>
      <c r="G18" s="1">
        <f t="shared" si="0"/>
        <v>110.17699999999999</v>
      </c>
      <c r="H18" s="1">
        <f t="shared" si="1"/>
        <v>55.088499999999996</v>
      </c>
      <c r="I18" s="1">
        <f t="shared" si="5"/>
        <v>1.709265886149264</v>
      </c>
      <c r="J18" s="1"/>
      <c r="K18" s="1"/>
      <c r="L18">
        <f>STDEV(K9,K17)</f>
        <v>0.79174496082257717</v>
      </c>
    </row>
    <row r="19" spans="1:12" x14ac:dyDescent="0.35">
      <c r="A19" s="1" t="s">
        <v>13</v>
      </c>
      <c r="B19" s="1">
        <v>4</v>
      </c>
      <c r="C19" s="1">
        <v>8.516</v>
      </c>
      <c r="D19" s="1">
        <v>147.107</v>
      </c>
      <c r="E19" s="1">
        <f t="shared" si="2"/>
        <v>246.48400000000001</v>
      </c>
      <c r="F19" s="1">
        <f t="shared" si="2"/>
        <v>107.893</v>
      </c>
      <c r="G19" s="1">
        <f t="shared" si="0"/>
        <v>138.59100000000001</v>
      </c>
      <c r="H19" s="1">
        <f t="shared" si="1"/>
        <v>34.647750000000002</v>
      </c>
      <c r="I19" s="33">
        <f t="shared" si="5"/>
        <v>1.0750377502895916</v>
      </c>
      <c r="J19" s="1"/>
      <c r="K19" s="1"/>
    </row>
    <row r="20" spans="1:12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2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2" x14ac:dyDescent="0.35">
      <c r="A22" s="12" t="s">
        <v>31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</row>
    <row r="23" spans="1:12" x14ac:dyDescent="0.35">
      <c r="A23" s="10" t="s">
        <v>28</v>
      </c>
      <c r="B23" s="10">
        <v>1</v>
      </c>
      <c r="C23" s="20">
        <v>227.52699999999999</v>
      </c>
      <c r="D23" s="11">
        <v>230</v>
      </c>
      <c r="E23" s="10">
        <f t="shared" ref="E23:E36" si="6">255-C23</f>
        <v>27.473000000000013</v>
      </c>
      <c r="F23" s="10">
        <f t="shared" ref="F23:F36" si="7">255-D23</f>
        <v>25</v>
      </c>
      <c r="G23" s="10">
        <f t="shared" si="0"/>
        <v>2.4730000000000132</v>
      </c>
      <c r="H23" s="10">
        <f t="shared" si="1"/>
        <v>2.4730000000000132</v>
      </c>
      <c r="I23" s="10"/>
      <c r="J23" s="10"/>
      <c r="K23" s="10"/>
    </row>
    <row r="24" spans="1:12" x14ac:dyDescent="0.35">
      <c r="A24" s="10" t="s">
        <v>30</v>
      </c>
      <c r="B24" s="10">
        <v>1</v>
      </c>
      <c r="C24" s="20">
        <v>220.74199999999999</v>
      </c>
      <c r="D24" s="11">
        <v>230</v>
      </c>
      <c r="E24" s="10">
        <f t="shared" si="6"/>
        <v>34.25800000000001</v>
      </c>
      <c r="F24" s="10">
        <f t="shared" si="7"/>
        <v>25</v>
      </c>
      <c r="G24" s="10">
        <f t="shared" si="0"/>
        <v>9.2580000000000098</v>
      </c>
      <c r="H24" s="10">
        <f t="shared" si="1"/>
        <v>9.2580000000000098</v>
      </c>
      <c r="I24" s="10"/>
      <c r="J24" s="10"/>
      <c r="K24" s="10"/>
    </row>
    <row r="25" spans="1:12" x14ac:dyDescent="0.35">
      <c r="A25" s="10" t="s">
        <v>29</v>
      </c>
      <c r="B25" s="10">
        <v>1</v>
      </c>
      <c r="C25" s="20">
        <v>221.708</v>
      </c>
      <c r="D25" s="11">
        <v>230</v>
      </c>
      <c r="E25" s="10">
        <f t="shared" si="6"/>
        <v>33.292000000000002</v>
      </c>
      <c r="F25" s="10">
        <f t="shared" si="7"/>
        <v>25</v>
      </c>
      <c r="G25" s="10">
        <f t="shared" si="0"/>
        <v>8.2920000000000016</v>
      </c>
      <c r="H25" s="10">
        <f t="shared" si="1"/>
        <v>8.2920000000000016</v>
      </c>
      <c r="I25" s="10"/>
      <c r="J25" s="10"/>
      <c r="K25" s="10"/>
    </row>
    <row r="26" spans="1:12" s="6" customFormat="1" x14ac:dyDescent="0.35">
      <c r="C26" s="21"/>
      <c r="E26" s="4"/>
      <c r="F26" s="4"/>
      <c r="G26" s="4"/>
      <c r="H26" s="4"/>
    </row>
    <row r="27" spans="1:12" x14ac:dyDescent="0.35">
      <c r="A27" s="1" t="s">
        <v>34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2" x14ac:dyDescent="0.35">
      <c r="A28" s="1" t="s">
        <v>8</v>
      </c>
      <c r="B28" s="1">
        <v>1</v>
      </c>
      <c r="C28" s="22">
        <v>197.52600000000001</v>
      </c>
      <c r="D28" s="22">
        <v>210.51599999999999</v>
      </c>
      <c r="E28" s="1">
        <f t="shared" si="6"/>
        <v>57.47399999999999</v>
      </c>
      <c r="F28" s="1">
        <f t="shared" si="7"/>
        <v>44.484000000000009</v>
      </c>
      <c r="G28" s="1">
        <f t="shared" si="0"/>
        <v>12.989999999999981</v>
      </c>
      <c r="H28" s="1">
        <f t="shared" si="1"/>
        <v>12.989999999999981</v>
      </c>
      <c r="I28" s="1">
        <f>H28/$J$28</f>
        <v>0.91186157113023236</v>
      </c>
      <c r="J28" s="1">
        <f>AVERAGE(H28:H30)</f>
        <v>14.245583333333327</v>
      </c>
      <c r="K28" s="1"/>
    </row>
    <row r="29" spans="1:12" x14ac:dyDescent="0.35">
      <c r="A29" s="1" t="s">
        <v>9</v>
      </c>
      <c r="B29" s="1">
        <v>2</v>
      </c>
      <c r="C29" s="22">
        <v>180.18799999999999</v>
      </c>
      <c r="D29" s="22">
        <v>210.51599999999999</v>
      </c>
      <c r="E29" s="1">
        <f t="shared" si="6"/>
        <v>74.812000000000012</v>
      </c>
      <c r="F29" s="1">
        <f t="shared" si="7"/>
        <v>44.484000000000009</v>
      </c>
      <c r="G29" s="1">
        <f t="shared" si="0"/>
        <v>30.328000000000003</v>
      </c>
      <c r="H29" s="1">
        <f t="shared" si="1"/>
        <v>15.164000000000001</v>
      </c>
      <c r="I29" s="1">
        <f t="shared" ref="I29:I36" si="8">H29/$J$28</f>
        <v>1.0644702744125378</v>
      </c>
      <c r="J29" s="1"/>
      <c r="K29" s="1"/>
    </row>
    <row r="30" spans="1:12" x14ac:dyDescent="0.35">
      <c r="A30" s="1" t="s">
        <v>10</v>
      </c>
      <c r="B30" s="1">
        <v>4</v>
      </c>
      <c r="C30" s="22">
        <v>152.185</v>
      </c>
      <c r="D30" s="22">
        <v>210.51599999999999</v>
      </c>
      <c r="E30" s="1">
        <f t="shared" si="6"/>
        <v>102.815</v>
      </c>
      <c r="F30" s="1">
        <f t="shared" si="7"/>
        <v>44.484000000000009</v>
      </c>
      <c r="G30" s="1">
        <f t="shared" si="0"/>
        <v>58.330999999999989</v>
      </c>
      <c r="H30" s="1">
        <f t="shared" si="1"/>
        <v>14.582749999999997</v>
      </c>
      <c r="I30" s="1">
        <f t="shared" si="8"/>
        <v>1.0236681544572297</v>
      </c>
      <c r="J30" s="1"/>
      <c r="K30" s="1"/>
    </row>
    <row r="31" spans="1:12" x14ac:dyDescent="0.35">
      <c r="A31" s="1" t="s">
        <v>11</v>
      </c>
      <c r="B31" s="1">
        <v>1</v>
      </c>
      <c r="C31" s="22">
        <v>164.62899999999999</v>
      </c>
      <c r="D31" s="22">
        <v>210.51599999999999</v>
      </c>
      <c r="E31" s="1">
        <f t="shared" si="6"/>
        <v>90.371000000000009</v>
      </c>
      <c r="F31" s="1">
        <f t="shared" si="7"/>
        <v>44.484000000000009</v>
      </c>
      <c r="G31" s="1">
        <f t="shared" si="0"/>
        <v>45.887</v>
      </c>
      <c r="H31" s="1">
        <f t="shared" si="1"/>
        <v>45.887</v>
      </c>
      <c r="I31" s="1">
        <f t="shared" si="8"/>
        <v>3.2211387155083169</v>
      </c>
      <c r="J31" s="1">
        <f>AVERAGE(H31:H33)</f>
        <v>35.901916666666665</v>
      </c>
      <c r="K31" s="1"/>
    </row>
    <row r="32" spans="1:12" x14ac:dyDescent="0.35">
      <c r="A32" s="1" t="s">
        <v>12</v>
      </c>
      <c r="B32" s="1">
        <v>2</v>
      </c>
      <c r="C32" s="22">
        <v>132.262</v>
      </c>
      <c r="D32" s="22">
        <v>210.51599999999999</v>
      </c>
      <c r="E32" s="1">
        <f t="shared" si="6"/>
        <v>122.738</v>
      </c>
      <c r="F32" s="1">
        <f t="shared" si="7"/>
        <v>44.484000000000009</v>
      </c>
      <c r="G32" s="1">
        <f t="shared" si="0"/>
        <v>78.253999999999991</v>
      </c>
      <c r="H32" s="1">
        <f t="shared" si="1"/>
        <v>39.126999999999995</v>
      </c>
      <c r="I32" s="1">
        <f t="shared" si="8"/>
        <v>2.7466056731033603</v>
      </c>
      <c r="J32" s="1"/>
      <c r="K32" s="1"/>
    </row>
    <row r="33" spans="1:11" x14ac:dyDescent="0.35">
      <c r="A33" s="1" t="s">
        <v>13</v>
      </c>
      <c r="B33" s="1">
        <v>4</v>
      </c>
      <c r="C33" s="22">
        <v>119.749</v>
      </c>
      <c r="D33" s="22">
        <v>210.51599999999999</v>
      </c>
      <c r="E33" s="1">
        <f t="shared" si="6"/>
        <v>135.251</v>
      </c>
      <c r="F33" s="1">
        <f t="shared" si="7"/>
        <v>44.484000000000009</v>
      </c>
      <c r="G33" s="1">
        <f t="shared" si="0"/>
        <v>90.766999999999996</v>
      </c>
      <c r="H33" s="1">
        <f t="shared" si="1"/>
        <v>22.691749999999999</v>
      </c>
      <c r="I33" s="1">
        <f t="shared" si="8"/>
        <v>1.5928972137563111</v>
      </c>
      <c r="J33" s="1"/>
      <c r="K33" s="1"/>
    </row>
    <row r="34" spans="1:11" x14ac:dyDescent="0.35">
      <c r="A34" s="1" t="s">
        <v>14</v>
      </c>
      <c r="B34" s="1">
        <v>1</v>
      </c>
      <c r="C34" s="22">
        <v>193.626</v>
      </c>
      <c r="D34" s="22">
        <v>210.51599999999999</v>
      </c>
      <c r="E34" s="1">
        <f t="shared" si="6"/>
        <v>61.373999999999995</v>
      </c>
      <c r="F34" s="1">
        <f t="shared" si="7"/>
        <v>44.484000000000009</v>
      </c>
      <c r="G34" s="1">
        <f t="shared" si="0"/>
        <v>16.889999999999986</v>
      </c>
      <c r="H34" s="1">
        <f t="shared" si="1"/>
        <v>16.889999999999986</v>
      </c>
      <c r="I34" s="1">
        <f t="shared" si="8"/>
        <v>1.1856306340561691</v>
      </c>
      <c r="J34" s="1">
        <f>AVERAGE(H34:H36)</f>
        <v>21.054249999999993</v>
      </c>
      <c r="K34" s="1"/>
    </row>
    <row r="35" spans="1:11" x14ac:dyDescent="0.35">
      <c r="A35" s="1" t="s">
        <v>15</v>
      </c>
      <c r="B35" s="1">
        <v>2</v>
      </c>
      <c r="C35" s="22">
        <v>153.423</v>
      </c>
      <c r="D35" s="22">
        <v>210.51599999999999</v>
      </c>
      <c r="E35" s="1">
        <f t="shared" si="6"/>
        <v>101.577</v>
      </c>
      <c r="F35" s="1">
        <f t="shared" si="7"/>
        <v>44.484000000000009</v>
      </c>
      <c r="G35" s="1">
        <f t="shared" si="0"/>
        <v>57.092999999999989</v>
      </c>
      <c r="H35" s="1">
        <f t="shared" si="1"/>
        <v>28.546499999999995</v>
      </c>
      <c r="I35" s="1">
        <f t="shared" si="8"/>
        <v>2.0038842448244196</v>
      </c>
      <c r="J35" s="1"/>
      <c r="K35" s="1"/>
    </row>
    <row r="36" spans="1:11" x14ac:dyDescent="0.35">
      <c r="A36" s="1" t="s">
        <v>16</v>
      </c>
      <c r="B36" s="1">
        <v>4</v>
      </c>
      <c r="C36" s="22">
        <v>139.61099999999999</v>
      </c>
      <c r="D36" s="22">
        <v>210.51599999999999</v>
      </c>
      <c r="E36" s="1">
        <f t="shared" si="6"/>
        <v>115.38900000000001</v>
      </c>
      <c r="F36" s="1">
        <f t="shared" si="7"/>
        <v>44.484000000000009</v>
      </c>
      <c r="G36" s="1">
        <f t="shared" si="0"/>
        <v>70.905000000000001</v>
      </c>
      <c r="H36" s="1">
        <f t="shared" si="1"/>
        <v>17.72625</v>
      </c>
      <c r="I36" s="1">
        <f t="shared" si="8"/>
        <v>1.2443330388950966</v>
      </c>
      <c r="J36" s="1"/>
      <c r="K36" s="1"/>
    </row>
    <row r="37" spans="1:11" x14ac:dyDescent="0.35">
      <c r="F37" s="19"/>
      <c r="G37" s="19"/>
    </row>
    <row r="38" spans="1:11" x14ac:dyDescent="0.35">
      <c r="G38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0B1C6-7EC0-4375-BFAB-BD13F84004FF}">
  <dimension ref="A1:K39"/>
  <sheetViews>
    <sheetView zoomScale="77" zoomScaleNormal="77" workbookViewId="0">
      <selection activeCell="M4" sqref="M4:O13"/>
    </sheetView>
  </sheetViews>
  <sheetFormatPr defaultRowHeight="14.5" x14ac:dyDescent="0.35"/>
  <cols>
    <col min="1" max="1" width="14.7265625" customWidth="1"/>
    <col min="4" max="4" width="19.1796875" customWidth="1"/>
    <col min="5" max="5" width="22.26953125" customWidth="1"/>
    <col min="6" max="6" width="20.26953125" customWidth="1"/>
    <col min="7" max="7" width="21" customWidth="1"/>
    <col min="8" max="9" width="19.7265625" customWidth="1"/>
    <col min="10" max="10" width="22.26953125" customWidth="1"/>
  </cols>
  <sheetData>
    <row r="1" spans="1:11" x14ac:dyDescent="0.35">
      <c r="A1" s="1" t="s">
        <v>32</v>
      </c>
      <c r="B1" s="14"/>
    </row>
    <row r="2" spans="1:11" x14ac:dyDescent="0.35">
      <c r="A2" s="2" t="s">
        <v>3</v>
      </c>
      <c r="B2" s="2" t="s">
        <v>6</v>
      </c>
      <c r="C2" s="2" t="s">
        <v>1</v>
      </c>
      <c r="D2" s="2" t="s">
        <v>0</v>
      </c>
      <c r="E2" s="2" t="s">
        <v>2</v>
      </c>
      <c r="F2" s="2" t="s">
        <v>4</v>
      </c>
      <c r="G2" s="2" t="s">
        <v>5</v>
      </c>
      <c r="H2" s="2" t="s">
        <v>7</v>
      </c>
      <c r="I2" s="2"/>
      <c r="J2" s="2" t="s">
        <v>18</v>
      </c>
      <c r="K2" s="2" t="s">
        <v>19</v>
      </c>
    </row>
    <row r="3" spans="1:11" x14ac:dyDescent="0.35">
      <c r="A3" s="1" t="s">
        <v>8</v>
      </c>
      <c r="B3" s="1">
        <v>1</v>
      </c>
      <c r="C3" s="1">
        <v>143.113</v>
      </c>
      <c r="D3" s="1">
        <v>174.37899999999999</v>
      </c>
      <c r="E3" s="1">
        <f>255-C3</f>
        <v>111.887</v>
      </c>
      <c r="F3" s="1">
        <f>255-D3</f>
        <v>80.621000000000009</v>
      </c>
      <c r="G3" s="1">
        <f t="shared" ref="G3:G11" si="0">E3-F3</f>
        <v>31.265999999999991</v>
      </c>
      <c r="H3" s="1">
        <f t="shared" ref="H3:H11" si="1">G3/B3</f>
        <v>31.265999999999991</v>
      </c>
      <c r="I3" s="1">
        <f>H3/$J$3</f>
        <v>0.84420563775785706</v>
      </c>
      <c r="J3" s="1">
        <f>AVERAGE(H3:H5)</f>
        <v>37.035999999999994</v>
      </c>
      <c r="K3" s="1">
        <f>J3/J3</f>
        <v>1</v>
      </c>
    </row>
    <row r="4" spans="1:11" x14ac:dyDescent="0.35">
      <c r="A4" s="1" t="s">
        <v>9</v>
      </c>
      <c r="B4" s="1">
        <v>2</v>
      </c>
      <c r="C4" s="1">
        <v>96.644000000000005</v>
      </c>
      <c r="D4" s="1">
        <v>174.37899999999999</v>
      </c>
      <c r="E4" s="1">
        <f t="shared" ref="E4:E11" si="2">255-C4</f>
        <v>158.35599999999999</v>
      </c>
      <c r="F4" s="1">
        <f t="shared" ref="F4:F11" si="3">255-D4</f>
        <v>80.621000000000009</v>
      </c>
      <c r="G4" s="1">
        <f t="shared" si="0"/>
        <v>77.734999999999985</v>
      </c>
      <c r="H4" s="1">
        <f t="shared" si="1"/>
        <v>38.867499999999993</v>
      </c>
      <c r="I4" s="1">
        <f t="shared" ref="I4:I11" si="4">H4/$J$3</f>
        <v>1.0494518846527703</v>
      </c>
      <c r="J4" s="1">
        <f>STDEV(H3:H5)</f>
        <v>5.1068128269988664</v>
      </c>
      <c r="K4" s="1"/>
    </row>
    <row r="5" spans="1:11" x14ac:dyDescent="0.35">
      <c r="A5" s="1" t="s">
        <v>10</v>
      </c>
      <c r="B5" s="1">
        <v>4</v>
      </c>
      <c r="C5" s="1">
        <v>10.481</v>
      </c>
      <c r="D5" s="1">
        <v>174.37899999999999</v>
      </c>
      <c r="E5" s="1">
        <f t="shared" si="2"/>
        <v>244.51900000000001</v>
      </c>
      <c r="F5" s="1">
        <f t="shared" si="3"/>
        <v>80.621000000000009</v>
      </c>
      <c r="G5" s="1">
        <f t="shared" si="0"/>
        <v>163.898</v>
      </c>
      <c r="H5" s="1">
        <f t="shared" si="1"/>
        <v>40.974499999999999</v>
      </c>
      <c r="I5" s="1">
        <f t="shared" si="4"/>
        <v>1.1063424775893727</v>
      </c>
      <c r="J5" s="1"/>
      <c r="K5" s="1"/>
    </row>
    <row r="6" spans="1:11" x14ac:dyDescent="0.35">
      <c r="A6" s="1" t="s">
        <v>11</v>
      </c>
      <c r="B6" s="1">
        <v>1</v>
      </c>
      <c r="C6" s="1">
        <v>141.21799999999999</v>
      </c>
      <c r="D6" s="1">
        <v>174.37899999999999</v>
      </c>
      <c r="E6" s="1">
        <f t="shared" si="2"/>
        <v>113.78200000000001</v>
      </c>
      <c r="F6" s="1">
        <f t="shared" si="3"/>
        <v>80.621000000000009</v>
      </c>
      <c r="G6" s="1">
        <f t="shared" si="0"/>
        <v>33.161000000000001</v>
      </c>
      <c r="H6" s="1">
        <f t="shared" si="1"/>
        <v>33.161000000000001</v>
      </c>
      <c r="I6" s="1">
        <f t="shared" si="4"/>
        <v>0.89537207041797184</v>
      </c>
      <c r="J6" s="1">
        <f>AVERAGE(H6,H8)</f>
        <v>37.59225</v>
      </c>
      <c r="K6" s="1">
        <f>J6/J3</f>
        <v>1.0150191705367753</v>
      </c>
    </row>
    <row r="7" spans="1:11" x14ac:dyDescent="0.35">
      <c r="A7" s="1" t="s">
        <v>12</v>
      </c>
      <c r="B7" s="1">
        <v>2</v>
      </c>
      <c r="C7" s="1">
        <v>52.32</v>
      </c>
      <c r="D7" s="1">
        <v>174.37899999999999</v>
      </c>
      <c r="E7" s="1">
        <f t="shared" si="2"/>
        <v>202.68</v>
      </c>
      <c r="F7" s="1">
        <f t="shared" si="3"/>
        <v>80.621000000000009</v>
      </c>
      <c r="G7" s="1">
        <f t="shared" si="0"/>
        <v>122.059</v>
      </c>
      <c r="H7" s="33">
        <f t="shared" si="1"/>
        <v>61.029499999999999</v>
      </c>
      <c r="I7" s="33">
        <f t="shared" si="4"/>
        <v>1.6478426395939088</v>
      </c>
      <c r="J7" s="1">
        <f>STDEV(H6,H8)</f>
        <v>6.2667338482658126</v>
      </c>
      <c r="K7" s="1"/>
    </row>
    <row r="8" spans="1:11" x14ac:dyDescent="0.35">
      <c r="A8" s="1" t="s">
        <v>13</v>
      </c>
      <c r="B8" s="1">
        <v>4</v>
      </c>
      <c r="C8" s="1">
        <v>6.2850000000000001</v>
      </c>
      <c r="D8" s="1">
        <v>174.37899999999999</v>
      </c>
      <c r="E8" s="1">
        <f t="shared" si="2"/>
        <v>248.715</v>
      </c>
      <c r="F8" s="1">
        <f t="shared" si="3"/>
        <v>80.621000000000009</v>
      </c>
      <c r="G8" s="1">
        <f t="shared" si="0"/>
        <v>168.09399999999999</v>
      </c>
      <c r="H8" s="1">
        <f t="shared" si="1"/>
        <v>42.023499999999999</v>
      </c>
      <c r="I8" s="1">
        <f t="shared" si="4"/>
        <v>1.1346662706555786</v>
      </c>
      <c r="J8" s="1"/>
      <c r="K8" s="1"/>
    </row>
    <row r="9" spans="1:11" x14ac:dyDescent="0.35">
      <c r="A9" s="1" t="s">
        <v>14</v>
      </c>
      <c r="B9" s="1">
        <v>1</v>
      </c>
      <c r="C9" s="1">
        <v>153.86699999999999</v>
      </c>
      <c r="D9" s="1">
        <v>174.37899999999999</v>
      </c>
      <c r="E9" s="1">
        <f t="shared" si="2"/>
        <v>101.13300000000001</v>
      </c>
      <c r="F9" s="1">
        <f t="shared" si="3"/>
        <v>80.621000000000009</v>
      </c>
      <c r="G9" s="1">
        <f t="shared" si="0"/>
        <v>20.512</v>
      </c>
      <c r="H9" s="33">
        <f t="shared" si="1"/>
        <v>20.512</v>
      </c>
      <c r="I9" s="33">
        <f t="shared" si="4"/>
        <v>0.55383950750621025</v>
      </c>
      <c r="J9" s="1">
        <f>AVERAGE(H10:H11)</f>
        <v>47.675125000000001</v>
      </c>
      <c r="K9" s="1">
        <f>J9/J3</f>
        <v>1.2872644184037156</v>
      </c>
    </row>
    <row r="10" spans="1:11" x14ac:dyDescent="0.35">
      <c r="A10" s="1" t="s">
        <v>15</v>
      </c>
      <c r="B10" s="1">
        <v>2</v>
      </c>
      <c r="C10" s="1">
        <v>66.834999999999994</v>
      </c>
      <c r="D10" s="1">
        <v>174.37899999999999</v>
      </c>
      <c r="E10" s="1">
        <f t="shared" si="2"/>
        <v>188.16500000000002</v>
      </c>
      <c r="F10" s="1">
        <f t="shared" si="3"/>
        <v>80.621000000000009</v>
      </c>
      <c r="G10" s="1">
        <f t="shared" si="0"/>
        <v>107.54400000000001</v>
      </c>
      <c r="H10" s="1">
        <f t="shared" si="1"/>
        <v>53.772000000000006</v>
      </c>
      <c r="I10" s="1">
        <f t="shared" si="4"/>
        <v>1.451884652770278</v>
      </c>
      <c r="J10" s="1">
        <f>STDEV(H10:H11)</f>
        <v>8.6222833130934919</v>
      </c>
      <c r="K10" s="1"/>
    </row>
    <row r="11" spans="1:11" x14ac:dyDescent="0.35">
      <c r="A11" s="1" t="s">
        <v>16</v>
      </c>
      <c r="B11" s="1">
        <v>4</v>
      </c>
      <c r="C11" s="1">
        <v>8.0660000000000007</v>
      </c>
      <c r="D11" s="1">
        <v>174.37899999999999</v>
      </c>
      <c r="E11" s="1">
        <f t="shared" si="2"/>
        <v>246.934</v>
      </c>
      <c r="F11" s="1">
        <f t="shared" si="3"/>
        <v>80.621000000000009</v>
      </c>
      <c r="G11" s="1">
        <f t="shared" si="0"/>
        <v>166.31299999999999</v>
      </c>
      <c r="H11" s="1">
        <f t="shared" si="1"/>
        <v>41.578249999999997</v>
      </c>
      <c r="I11" s="1">
        <f t="shared" si="4"/>
        <v>1.122644184037153</v>
      </c>
      <c r="J11" s="1"/>
      <c r="K11" s="1"/>
    </row>
    <row r="13" spans="1:11" x14ac:dyDescent="0.35">
      <c r="A13" s="16" t="s">
        <v>33</v>
      </c>
      <c r="B13" s="18" t="s">
        <v>6</v>
      </c>
      <c r="C13" s="18" t="s">
        <v>1</v>
      </c>
      <c r="D13" s="18" t="s">
        <v>0</v>
      </c>
      <c r="E13" s="18" t="s">
        <v>2</v>
      </c>
      <c r="F13" s="18" t="s">
        <v>4</v>
      </c>
      <c r="G13" s="18" t="s">
        <v>5</v>
      </c>
      <c r="H13" s="18" t="s">
        <v>7</v>
      </c>
      <c r="I13" s="18"/>
      <c r="J13" s="18" t="s">
        <v>18</v>
      </c>
      <c r="K13" s="18" t="s">
        <v>19</v>
      </c>
    </row>
    <row r="14" spans="1:11" x14ac:dyDescent="0.35">
      <c r="A14" s="16" t="s">
        <v>8</v>
      </c>
      <c r="B14" s="16">
        <v>1</v>
      </c>
      <c r="C14" s="17">
        <v>134.762</v>
      </c>
      <c r="D14" s="17">
        <v>195.357</v>
      </c>
      <c r="E14" s="17">
        <f>255-C14</f>
        <v>120.238</v>
      </c>
      <c r="F14" s="17">
        <f>255-D14</f>
        <v>59.643000000000001</v>
      </c>
      <c r="G14" s="17">
        <f>E14-F14</f>
        <v>60.594999999999999</v>
      </c>
      <c r="H14" s="16">
        <f>G14/B14</f>
        <v>60.594999999999999</v>
      </c>
      <c r="I14" s="16">
        <f>H14/$J$14</f>
        <v>1.1482088548229699</v>
      </c>
      <c r="J14" s="16">
        <f>AVERAGE(H14:H15)</f>
        <v>52.773499999999999</v>
      </c>
      <c r="K14" s="16">
        <f>J14/J14</f>
        <v>1</v>
      </c>
    </row>
    <row r="15" spans="1:11" x14ac:dyDescent="0.35">
      <c r="A15" s="16" t="s">
        <v>9</v>
      </c>
      <c r="B15" s="16">
        <v>2</v>
      </c>
      <c r="C15" s="17">
        <v>105.453</v>
      </c>
      <c r="D15" s="17">
        <v>195.357</v>
      </c>
      <c r="E15" s="17">
        <f t="shared" ref="E15:E22" si="5">255-C15</f>
        <v>149.547</v>
      </c>
      <c r="F15" s="17">
        <f t="shared" ref="F15:F22" si="6">255-D15</f>
        <v>59.643000000000001</v>
      </c>
      <c r="G15" s="17">
        <f t="shared" ref="G15:G22" si="7">E15-F15</f>
        <v>89.903999999999996</v>
      </c>
      <c r="H15" s="16">
        <f t="shared" ref="H15:H21" si="8">G15/B15</f>
        <v>44.951999999999998</v>
      </c>
      <c r="I15" s="16">
        <f t="shared" ref="I15:I22" si="9">H15/$J$14</f>
        <v>0.85179114517703014</v>
      </c>
      <c r="J15" s="16">
        <f>STDEV(H14:H15)</f>
        <v>11.061271378101175</v>
      </c>
      <c r="K15" s="16"/>
    </row>
    <row r="16" spans="1:11" x14ac:dyDescent="0.35">
      <c r="A16" s="16" t="s">
        <v>10</v>
      </c>
      <c r="B16" s="16">
        <v>4</v>
      </c>
      <c r="C16" s="17">
        <v>91.584000000000003</v>
      </c>
      <c r="D16" s="17">
        <v>195.357</v>
      </c>
      <c r="E16" s="17">
        <f t="shared" si="5"/>
        <v>163.416</v>
      </c>
      <c r="F16" s="17">
        <f t="shared" si="6"/>
        <v>59.643000000000001</v>
      </c>
      <c r="G16" s="17">
        <f t="shared" si="7"/>
        <v>103.773</v>
      </c>
      <c r="H16" s="34">
        <f t="shared" si="8"/>
        <v>25.943249999999999</v>
      </c>
      <c r="I16" s="16">
        <f t="shared" si="9"/>
        <v>0.49159616095199293</v>
      </c>
      <c r="J16" s="16"/>
      <c r="K16" s="16"/>
    </row>
    <row r="17" spans="1:11" x14ac:dyDescent="0.35">
      <c r="A17" s="16" t="s">
        <v>11</v>
      </c>
      <c r="B17" s="16">
        <v>1</v>
      </c>
      <c r="C17" s="17">
        <v>151.946</v>
      </c>
      <c r="D17" s="17">
        <v>195.357</v>
      </c>
      <c r="E17" s="17">
        <f t="shared" si="5"/>
        <v>103.054</v>
      </c>
      <c r="F17" s="17">
        <f t="shared" si="6"/>
        <v>59.643000000000001</v>
      </c>
      <c r="G17" s="17">
        <f t="shared" si="7"/>
        <v>43.411000000000001</v>
      </c>
      <c r="H17" s="16">
        <f t="shared" si="8"/>
        <v>43.411000000000001</v>
      </c>
      <c r="I17" s="16">
        <f t="shared" si="9"/>
        <v>0.82259088368215116</v>
      </c>
      <c r="J17" s="16">
        <f>AVERAGE(H17:H18)</f>
        <v>52.16225</v>
      </c>
      <c r="K17" s="16">
        <f>J17/J14</f>
        <v>0.98841748225908843</v>
      </c>
    </row>
    <row r="18" spans="1:11" x14ac:dyDescent="0.35">
      <c r="A18" s="16" t="s">
        <v>12</v>
      </c>
      <c r="B18" s="16">
        <v>2</v>
      </c>
      <c r="C18" s="17">
        <v>73.53</v>
      </c>
      <c r="D18" s="17">
        <v>195.357</v>
      </c>
      <c r="E18" s="17">
        <f t="shared" si="5"/>
        <v>181.47</v>
      </c>
      <c r="F18" s="17">
        <f t="shared" si="6"/>
        <v>59.643000000000001</v>
      </c>
      <c r="G18" s="17">
        <f t="shared" si="7"/>
        <v>121.827</v>
      </c>
      <c r="H18" s="16">
        <f t="shared" si="8"/>
        <v>60.913499999999999</v>
      </c>
      <c r="I18" s="16">
        <f t="shared" si="9"/>
        <v>1.1542440808360257</v>
      </c>
      <c r="J18" s="16">
        <f>STDEV(H17:H18)</f>
        <v>12.376136437717546</v>
      </c>
      <c r="K18" s="16"/>
    </row>
    <row r="19" spans="1:11" x14ac:dyDescent="0.35">
      <c r="A19" s="16" t="s">
        <v>13</v>
      </c>
      <c r="B19" s="16">
        <v>4</v>
      </c>
      <c r="C19" s="17">
        <v>61.061999999999998</v>
      </c>
      <c r="D19" s="17">
        <v>195.357</v>
      </c>
      <c r="E19" s="17">
        <f t="shared" si="5"/>
        <v>193.93799999999999</v>
      </c>
      <c r="F19" s="17">
        <f t="shared" si="6"/>
        <v>59.643000000000001</v>
      </c>
      <c r="G19" s="17">
        <f t="shared" si="7"/>
        <v>134.29499999999999</v>
      </c>
      <c r="H19" s="34">
        <f t="shared" si="8"/>
        <v>33.573749999999997</v>
      </c>
      <c r="I19" s="16">
        <f t="shared" si="9"/>
        <v>0.63618577505755725</v>
      </c>
      <c r="J19" s="16"/>
      <c r="K19" s="16"/>
    </row>
    <row r="20" spans="1:11" x14ac:dyDescent="0.35">
      <c r="A20" s="16" t="s">
        <v>14</v>
      </c>
      <c r="B20" s="16">
        <v>1</v>
      </c>
      <c r="C20" s="17">
        <v>132.16800000000001</v>
      </c>
      <c r="D20" s="17">
        <v>195.357</v>
      </c>
      <c r="E20" s="17">
        <f t="shared" si="5"/>
        <v>122.83199999999999</v>
      </c>
      <c r="F20" s="17">
        <f t="shared" si="6"/>
        <v>59.643000000000001</v>
      </c>
      <c r="G20" s="17">
        <f t="shared" si="7"/>
        <v>63.188999999999993</v>
      </c>
      <c r="H20" s="16">
        <f t="shared" si="8"/>
        <v>63.188999999999993</v>
      </c>
      <c r="I20" s="16">
        <f t="shared" si="9"/>
        <v>1.1973623125242783</v>
      </c>
      <c r="J20" s="16">
        <f>AVERAGE(H20:H21)</f>
        <v>60.27375</v>
      </c>
      <c r="K20" s="16">
        <f>J20/J14</f>
        <v>1.1421215193231451</v>
      </c>
    </row>
    <row r="21" spans="1:11" x14ac:dyDescent="0.35">
      <c r="A21" s="16" t="s">
        <v>15</v>
      </c>
      <c r="B21" s="16">
        <v>2</v>
      </c>
      <c r="C21" s="17">
        <v>80.64</v>
      </c>
      <c r="D21" s="17">
        <v>195.357</v>
      </c>
      <c r="E21" s="17">
        <f t="shared" si="5"/>
        <v>174.36</v>
      </c>
      <c r="F21" s="17">
        <f t="shared" si="6"/>
        <v>59.643000000000001</v>
      </c>
      <c r="G21" s="17">
        <f t="shared" si="7"/>
        <v>114.71700000000001</v>
      </c>
      <c r="H21" s="16">
        <f t="shared" si="8"/>
        <v>57.358500000000006</v>
      </c>
      <c r="I21" s="16">
        <f t="shared" si="9"/>
        <v>1.0868807261220121</v>
      </c>
      <c r="J21" s="16">
        <f>STDEV(H20:H21)</f>
        <v>4.1227860877081559</v>
      </c>
      <c r="K21" s="16"/>
    </row>
    <row r="22" spans="1:11" x14ac:dyDescent="0.35">
      <c r="A22" s="16" t="s">
        <v>16</v>
      </c>
      <c r="B22" s="16">
        <v>4</v>
      </c>
      <c r="C22" s="17">
        <v>68.936999999999998</v>
      </c>
      <c r="D22" s="17">
        <v>195.357</v>
      </c>
      <c r="E22" s="17">
        <f t="shared" si="5"/>
        <v>186.06299999999999</v>
      </c>
      <c r="F22" s="17">
        <f t="shared" si="6"/>
        <v>59.643000000000001</v>
      </c>
      <c r="G22" s="17">
        <f t="shared" si="7"/>
        <v>126.41999999999999</v>
      </c>
      <c r="H22" s="34">
        <f>G22/B22</f>
        <v>31.604999999999997</v>
      </c>
      <c r="I22" s="16">
        <f t="shared" si="9"/>
        <v>0.598880119757075</v>
      </c>
      <c r="J22" s="16"/>
      <c r="K22" s="16"/>
    </row>
    <row r="25" spans="1:11" x14ac:dyDescent="0.35">
      <c r="A25" s="3" t="s">
        <v>28</v>
      </c>
      <c r="B25" s="3" t="s">
        <v>29</v>
      </c>
      <c r="C25" s="3" t="s">
        <v>30</v>
      </c>
    </row>
    <row r="26" spans="1:11" x14ac:dyDescent="0.35">
      <c r="A26" s="3">
        <v>0.84420563775785706</v>
      </c>
      <c r="B26" s="3">
        <v>0.89537207041797184</v>
      </c>
      <c r="C26" s="3">
        <v>1.451884652770278</v>
      </c>
    </row>
    <row r="27" spans="1:11" x14ac:dyDescent="0.35">
      <c r="A27" s="3">
        <v>1.0494518846527703</v>
      </c>
      <c r="B27" s="3">
        <v>1.1346662706555786</v>
      </c>
      <c r="C27" s="3">
        <v>1.122644184037153</v>
      </c>
    </row>
    <row r="28" spans="1:11" x14ac:dyDescent="0.35">
      <c r="A28" s="3">
        <v>1.1063424775893727</v>
      </c>
      <c r="B28" s="3">
        <v>0.82259088368215116</v>
      </c>
      <c r="C28" s="3">
        <v>1.1973623125242783</v>
      </c>
    </row>
    <row r="29" spans="1:11" x14ac:dyDescent="0.35">
      <c r="A29" s="3">
        <v>1.1482088548229699</v>
      </c>
      <c r="B29" s="3">
        <v>1.1542440808360257</v>
      </c>
      <c r="C29" s="3">
        <v>1.0868807261220121</v>
      </c>
    </row>
    <row r="30" spans="1:11" x14ac:dyDescent="0.35">
      <c r="A30" s="3">
        <v>0.85179114517703014</v>
      </c>
      <c r="B30" s="3"/>
      <c r="C30" s="3"/>
    </row>
    <row r="31" spans="1:11" x14ac:dyDescent="0.35">
      <c r="A31" s="35">
        <f>AVERAGE(A26:A30)</f>
        <v>1</v>
      </c>
      <c r="B31" s="35">
        <f t="shared" ref="B31:C31" si="10">AVERAGE(B26:B30)</f>
        <v>1.0017183263979317</v>
      </c>
      <c r="C31" s="35">
        <f t="shared" si="10"/>
        <v>1.2146929688634305</v>
      </c>
    </row>
    <row r="32" spans="1:11" x14ac:dyDescent="0.35">
      <c r="A32" s="3">
        <f>STDEV(A26:A30)</f>
        <v>0.1431413846847466</v>
      </c>
      <c r="B32" s="3">
        <f t="shared" ref="B32:C32" si="11">STDEV(B26:B30)</f>
        <v>0.16766576727137394</v>
      </c>
      <c r="C32" s="3">
        <f t="shared" si="11"/>
        <v>0.16469081612352282</v>
      </c>
    </row>
    <row r="33" spans="1:1" x14ac:dyDescent="0.35">
      <c r="A33" s="3"/>
    </row>
    <row r="34" spans="1:1" x14ac:dyDescent="0.35">
      <c r="A34" s="3"/>
    </row>
    <row r="35" spans="1:1" x14ac:dyDescent="0.35">
      <c r="A35" s="3"/>
    </row>
    <row r="36" spans="1:1" x14ac:dyDescent="0.35">
      <c r="A36" s="3"/>
    </row>
    <row r="37" spans="1:1" x14ac:dyDescent="0.35">
      <c r="A37" s="3"/>
    </row>
    <row r="38" spans="1:1" x14ac:dyDescent="0.35">
      <c r="A38" s="3"/>
    </row>
    <row r="39" spans="1:1" x14ac:dyDescent="0.35">
      <c r="A39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59A56-AC00-4F89-88E0-A89CC7723561}">
  <dimension ref="A1:J10"/>
  <sheetViews>
    <sheetView workbookViewId="0">
      <selection activeCell="J2" sqref="J2:J10"/>
    </sheetView>
  </sheetViews>
  <sheetFormatPr defaultRowHeight="14.5" x14ac:dyDescent="0.35"/>
  <cols>
    <col min="4" max="4" width="12" customWidth="1"/>
    <col min="5" max="5" width="21.36328125" customWidth="1"/>
    <col min="6" max="6" width="23.08984375" customWidth="1"/>
    <col min="7" max="7" width="18.54296875" customWidth="1"/>
    <col min="8" max="8" width="12" customWidth="1"/>
    <col min="9" max="9" width="18.7265625" customWidth="1"/>
  </cols>
  <sheetData>
    <row r="1" spans="1:10" x14ac:dyDescent="0.35">
      <c r="A1" s="5" t="s">
        <v>3</v>
      </c>
      <c r="B1" s="15" t="s">
        <v>6</v>
      </c>
      <c r="C1" s="15" t="s">
        <v>1</v>
      </c>
      <c r="D1" s="15" t="s">
        <v>0</v>
      </c>
      <c r="E1" s="15" t="s">
        <v>2</v>
      </c>
      <c r="F1" s="15" t="s">
        <v>4</v>
      </c>
      <c r="G1" s="15" t="s">
        <v>5</v>
      </c>
      <c r="H1" s="15" t="s">
        <v>7</v>
      </c>
      <c r="I1" s="5"/>
    </row>
    <row r="2" spans="1:10" x14ac:dyDescent="0.35">
      <c r="A2" s="3" t="s">
        <v>8</v>
      </c>
      <c r="B2" s="3">
        <v>0.5</v>
      </c>
      <c r="C2" s="3">
        <v>229.21600000000001</v>
      </c>
      <c r="D2" s="3">
        <v>233.41300000000001</v>
      </c>
      <c r="E2" s="28">
        <f t="shared" ref="E2:E10" si="0">255-C2</f>
        <v>25.783999999999992</v>
      </c>
      <c r="F2" s="28">
        <f t="shared" ref="F2:F10" si="1">255-D2</f>
        <v>21.586999999999989</v>
      </c>
      <c r="G2" s="28">
        <f t="shared" ref="G2:G10" si="2">E2-F2</f>
        <v>4.1970000000000027</v>
      </c>
      <c r="H2" s="3">
        <f t="shared" ref="H2:H10" si="3">G2/B2</f>
        <v>8.3940000000000055</v>
      </c>
      <c r="I2" s="3">
        <f>AVERAGE(H2:H4)</f>
        <v>14.127000000000015</v>
      </c>
      <c r="J2">
        <f>H2/I2</f>
        <v>0.59418135485241008</v>
      </c>
    </row>
    <row r="3" spans="1:10" x14ac:dyDescent="0.35">
      <c r="A3" s="3" t="s">
        <v>9</v>
      </c>
      <c r="B3" s="3">
        <v>1</v>
      </c>
      <c r="C3" s="3">
        <v>214.37799999999999</v>
      </c>
      <c r="D3" s="3">
        <v>233.41300000000001</v>
      </c>
      <c r="E3" s="28">
        <f t="shared" si="0"/>
        <v>40.622000000000014</v>
      </c>
      <c r="F3" s="28">
        <f t="shared" si="1"/>
        <v>21.586999999999989</v>
      </c>
      <c r="G3" s="28">
        <f t="shared" si="2"/>
        <v>19.035000000000025</v>
      </c>
      <c r="H3" s="3">
        <f t="shared" si="3"/>
        <v>19.035000000000025</v>
      </c>
      <c r="I3" s="3"/>
      <c r="J3">
        <f>H3/I2</f>
        <v>1.347419834359737</v>
      </c>
    </row>
    <row r="4" spans="1:10" x14ac:dyDescent="0.35">
      <c r="A4" s="3" t="s">
        <v>10</v>
      </c>
      <c r="B4" s="3">
        <v>2</v>
      </c>
      <c r="C4" s="3">
        <v>203.50899999999999</v>
      </c>
      <c r="D4" s="3">
        <v>233.41300000000001</v>
      </c>
      <c r="E4" s="28">
        <f t="shared" si="0"/>
        <v>51.491000000000014</v>
      </c>
      <c r="F4" s="28">
        <f t="shared" si="1"/>
        <v>21.586999999999989</v>
      </c>
      <c r="G4" s="28">
        <f t="shared" si="2"/>
        <v>29.904000000000025</v>
      </c>
      <c r="H4" s="3">
        <f t="shared" si="3"/>
        <v>14.952000000000012</v>
      </c>
      <c r="I4" s="3"/>
      <c r="J4">
        <f>H4/I2</f>
        <v>1.0583988107878528</v>
      </c>
    </row>
    <row r="5" spans="1:10" x14ac:dyDescent="0.35">
      <c r="A5" s="3" t="s">
        <v>11</v>
      </c>
      <c r="B5" s="3">
        <v>0.5</v>
      </c>
      <c r="C5" s="3">
        <v>217.55699999999999</v>
      </c>
      <c r="D5" s="3">
        <v>233.41300000000001</v>
      </c>
      <c r="E5" s="28">
        <f t="shared" si="0"/>
        <v>37.443000000000012</v>
      </c>
      <c r="F5" s="28">
        <f t="shared" si="1"/>
        <v>21.586999999999989</v>
      </c>
      <c r="G5" s="28">
        <f t="shared" si="2"/>
        <v>15.856000000000023</v>
      </c>
      <c r="H5" s="3">
        <f t="shared" si="3"/>
        <v>31.712000000000046</v>
      </c>
      <c r="I5" s="3">
        <f>AVERAGE(H5:H7)</f>
        <v>25.886333333333354</v>
      </c>
      <c r="J5">
        <f>H5/I2</f>
        <v>2.2447795002477533</v>
      </c>
    </row>
    <row r="6" spans="1:10" x14ac:dyDescent="0.35">
      <c r="A6" s="3" t="s">
        <v>12</v>
      </c>
      <c r="B6" s="3">
        <v>1</v>
      </c>
      <c r="C6" s="3">
        <v>204.28100000000001</v>
      </c>
      <c r="D6" s="3">
        <v>233.41300000000001</v>
      </c>
      <c r="E6" s="28">
        <f t="shared" si="0"/>
        <v>50.718999999999994</v>
      </c>
      <c r="F6" s="28">
        <f t="shared" si="1"/>
        <v>21.586999999999989</v>
      </c>
      <c r="G6" s="28">
        <f t="shared" si="2"/>
        <v>29.132000000000005</v>
      </c>
      <c r="H6" s="3">
        <f t="shared" si="3"/>
        <v>29.132000000000005</v>
      </c>
      <c r="I6" s="3"/>
      <c r="J6">
        <f>H6/I2</f>
        <v>2.0621504919657374</v>
      </c>
    </row>
    <row r="7" spans="1:10" x14ac:dyDescent="0.35">
      <c r="A7" s="3" t="s">
        <v>13</v>
      </c>
      <c r="B7" s="3">
        <v>2</v>
      </c>
      <c r="C7" s="3">
        <v>199.78299999999999</v>
      </c>
      <c r="D7" s="3">
        <v>233.41300000000001</v>
      </c>
      <c r="E7" s="28">
        <f t="shared" si="0"/>
        <v>55.217000000000013</v>
      </c>
      <c r="F7" s="28">
        <f t="shared" si="1"/>
        <v>21.586999999999989</v>
      </c>
      <c r="G7" s="28">
        <f t="shared" si="2"/>
        <v>33.630000000000024</v>
      </c>
      <c r="H7" s="3">
        <f t="shared" si="3"/>
        <v>16.815000000000012</v>
      </c>
      <c r="I7" s="3"/>
      <c r="J7">
        <f>H7/I2</f>
        <v>1.1902739435124225</v>
      </c>
    </row>
    <row r="8" spans="1:10" x14ac:dyDescent="0.35">
      <c r="A8" s="3" t="s">
        <v>8</v>
      </c>
      <c r="B8" s="3">
        <v>0.5</v>
      </c>
      <c r="C8" s="3">
        <v>230.09</v>
      </c>
      <c r="D8" s="3">
        <v>233.41300000000001</v>
      </c>
      <c r="E8" s="28">
        <f t="shared" si="0"/>
        <v>24.909999999999997</v>
      </c>
      <c r="F8" s="28">
        <f t="shared" si="1"/>
        <v>21.586999999999989</v>
      </c>
      <c r="G8" s="28">
        <f t="shared" si="2"/>
        <v>3.3230000000000075</v>
      </c>
      <c r="H8" s="3">
        <f t="shared" si="3"/>
        <v>6.646000000000015</v>
      </c>
      <c r="I8" s="3">
        <f>AVERAGE(H8:H10)</f>
        <v>6.5288333333333481</v>
      </c>
      <c r="J8">
        <f>H8/I2</f>
        <v>0.47044666241948102</v>
      </c>
    </row>
    <row r="9" spans="1:10" x14ac:dyDescent="0.35">
      <c r="A9" s="3" t="s">
        <v>9</v>
      </c>
      <c r="B9" s="3">
        <v>1</v>
      </c>
      <c r="C9" s="3">
        <v>225.72499999999999</v>
      </c>
      <c r="D9" s="3">
        <v>233.41300000000001</v>
      </c>
      <c r="E9" s="28">
        <f t="shared" si="0"/>
        <v>29.275000000000006</v>
      </c>
      <c r="F9" s="28">
        <f t="shared" si="1"/>
        <v>21.586999999999989</v>
      </c>
      <c r="G9" s="28">
        <f t="shared" si="2"/>
        <v>7.6880000000000166</v>
      </c>
      <c r="H9" s="3">
        <f t="shared" si="3"/>
        <v>7.6880000000000166</v>
      </c>
      <c r="I9" s="3"/>
      <c r="J9">
        <f>H9/I2</f>
        <v>0.54420613010547236</v>
      </c>
    </row>
    <row r="10" spans="1:10" x14ac:dyDescent="0.35">
      <c r="A10" s="3" t="s">
        <v>10</v>
      </c>
      <c r="B10" s="3">
        <v>2</v>
      </c>
      <c r="C10" s="3">
        <v>222.90799999999999</v>
      </c>
      <c r="D10" s="3">
        <v>233.41300000000001</v>
      </c>
      <c r="E10" s="28">
        <f t="shared" si="0"/>
        <v>32.092000000000013</v>
      </c>
      <c r="F10" s="28">
        <f t="shared" si="1"/>
        <v>21.586999999999989</v>
      </c>
      <c r="G10" s="28">
        <f t="shared" si="2"/>
        <v>10.505000000000024</v>
      </c>
      <c r="H10" s="3">
        <f t="shared" si="3"/>
        <v>5.2525000000000119</v>
      </c>
      <c r="I10" s="3"/>
      <c r="J10">
        <f>H10/I2</f>
        <v>0.37180576201599819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38ECF-ABDC-47FC-A3A0-03CDB4DB95CA}">
  <dimension ref="B1:P10"/>
  <sheetViews>
    <sheetView workbookViewId="0">
      <selection activeCell="G32" sqref="G32"/>
    </sheetView>
  </sheetViews>
  <sheetFormatPr defaultRowHeight="14.5" x14ac:dyDescent="0.35"/>
  <sheetData>
    <row r="1" spans="2:16" x14ac:dyDescent="0.35">
      <c r="B1" s="3" t="s">
        <v>41</v>
      </c>
      <c r="C1" s="3"/>
      <c r="D1" s="3"/>
      <c r="E1" s="7" t="s">
        <v>44</v>
      </c>
      <c r="F1" s="7"/>
      <c r="G1" s="7"/>
      <c r="H1" s="7" t="s">
        <v>43</v>
      </c>
      <c r="I1" s="7"/>
      <c r="J1" s="7"/>
      <c r="K1" s="3" t="s">
        <v>42</v>
      </c>
      <c r="L1" s="3"/>
      <c r="M1" s="3"/>
      <c r="N1" s="7" t="s">
        <v>40</v>
      </c>
      <c r="O1" s="7"/>
      <c r="P1" s="7"/>
    </row>
    <row r="2" spans="2:16" x14ac:dyDescent="0.35">
      <c r="B2" s="3" t="s">
        <v>28</v>
      </c>
      <c r="C2" s="3" t="s">
        <v>29</v>
      </c>
      <c r="D2" s="3" t="s">
        <v>30</v>
      </c>
      <c r="E2" s="3" t="s">
        <v>35</v>
      </c>
      <c r="F2" s="3" t="s">
        <v>36</v>
      </c>
      <c r="G2" s="3" t="s">
        <v>37</v>
      </c>
      <c r="H2" s="3" t="s">
        <v>35</v>
      </c>
      <c r="I2" s="3" t="s">
        <v>36</v>
      </c>
      <c r="J2" s="3" t="s">
        <v>37</v>
      </c>
      <c r="K2" s="3" t="s">
        <v>35</v>
      </c>
      <c r="L2" s="3" t="s">
        <v>36</v>
      </c>
      <c r="M2" s="3" t="s">
        <v>37</v>
      </c>
      <c r="N2" s="3" t="s">
        <v>35</v>
      </c>
      <c r="O2" s="3" t="s">
        <v>36</v>
      </c>
      <c r="P2" s="3" t="s">
        <v>37</v>
      </c>
    </row>
    <row r="3" spans="2:16" x14ac:dyDescent="0.35">
      <c r="B3" s="37">
        <v>0.70581391590990095</v>
      </c>
      <c r="C3" s="37">
        <v>5.6666774391623278</v>
      </c>
      <c r="D3" s="37">
        <v>2.4071357011278809</v>
      </c>
      <c r="E3" s="7">
        <v>0.59418135485241008</v>
      </c>
      <c r="F3" s="7">
        <v>2.2447795002477533</v>
      </c>
      <c r="G3" s="7">
        <v>0.47044666241948102</v>
      </c>
      <c r="H3" s="7">
        <v>1.3586118471664241</v>
      </c>
      <c r="I3" s="7">
        <v>2.144456791178734</v>
      </c>
      <c r="J3" s="7">
        <v>1.2768270792375394</v>
      </c>
      <c r="K3" s="3">
        <v>1</v>
      </c>
      <c r="L3" s="3">
        <v>2.4529924836207244</v>
      </c>
      <c r="M3" s="3">
        <v>1.7447646609590417</v>
      </c>
      <c r="N3" s="7">
        <v>0.84420563775785706</v>
      </c>
      <c r="O3" s="7">
        <v>0.89537207041797184</v>
      </c>
      <c r="P3" s="7">
        <v>0.55383950750621025</v>
      </c>
    </row>
    <row r="4" spans="2:16" x14ac:dyDescent="0.35">
      <c r="B4" s="37">
        <v>0.97030022945415673</v>
      </c>
      <c r="C4" s="37">
        <v>6.7605597388746972</v>
      </c>
      <c r="D4" s="37">
        <v>4.2170442426396892</v>
      </c>
      <c r="E4" s="7">
        <v>1.347419834359737</v>
      </c>
      <c r="F4" s="7">
        <v>2.0621504919657374</v>
      </c>
      <c r="G4" s="7">
        <v>0.54420613010547236</v>
      </c>
      <c r="H4" s="7">
        <v>0.87480981280451353</v>
      </c>
      <c r="I4" s="7">
        <v>1.3962218993076334</v>
      </c>
      <c r="J4" s="7">
        <v>1.0962304470467565</v>
      </c>
      <c r="K4" s="3">
        <v>1.1004881681284122</v>
      </c>
      <c r="L4" s="3">
        <v>2.6234977290084012</v>
      </c>
      <c r="M4" s="3">
        <v>2.3317335905784002</v>
      </c>
      <c r="N4" s="7">
        <v>1.0494518846527703</v>
      </c>
      <c r="O4" s="7">
        <v>1.6478426395939088</v>
      </c>
      <c r="P4" s="7">
        <v>1.451884652770278</v>
      </c>
    </row>
    <row r="5" spans="2:16" x14ac:dyDescent="0.35">
      <c r="B5" s="37">
        <v>1.3238858546359422</v>
      </c>
      <c r="C5" s="37">
        <v>5.8328539572762761</v>
      </c>
      <c r="D5" s="37">
        <v>3.918915425136539</v>
      </c>
      <c r="E5" s="7">
        <v>1.0583988107878528</v>
      </c>
      <c r="F5" s="7">
        <v>1.1902739435124225</v>
      </c>
      <c r="G5" s="7">
        <v>0.37180576201599819</v>
      </c>
      <c r="H5" s="7">
        <v>1.1251901871954864</v>
      </c>
      <c r="I5" s="7">
        <v>1.1348662278827253</v>
      </c>
      <c r="J5" s="7">
        <v>0.99423882383109685</v>
      </c>
      <c r="K5" s="3">
        <v>1.0413339814661593</v>
      </c>
      <c r="L5" s="3">
        <v>1.4795208810643519</v>
      </c>
      <c r="M5" s="3">
        <v>1.6707825877245872</v>
      </c>
      <c r="N5" s="7">
        <v>1.1063424775893727</v>
      </c>
      <c r="O5" s="7">
        <v>1.1346662706555786</v>
      </c>
      <c r="P5" s="7">
        <v>1.122644184037153</v>
      </c>
    </row>
    <row r="6" spans="2:16" x14ac:dyDescent="0.35">
      <c r="B6" s="3">
        <v>1.057089518139924</v>
      </c>
      <c r="C6" s="3"/>
      <c r="D6" s="3">
        <v>1.7970628342330002</v>
      </c>
      <c r="E6" s="7">
        <v>0.90490344554555002</v>
      </c>
      <c r="F6" s="7">
        <v>2.1114413729396166</v>
      </c>
      <c r="G6" s="7"/>
      <c r="H6" s="7">
        <v>1.2650311992477987</v>
      </c>
      <c r="I6" s="7">
        <v>1.9499102487392075</v>
      </c>
      <c r="J6" s="7">
        <v>1.3317377553637058</v>
      </c>
      <c r="K6" s="3">
        <v>0.85817785040542816</v>
      </c>
      <c r="L6" s="3">
        <v>1.7660619725302011</v>
      </c>
      <c r="M6" s="3">
        <v>1.1856306340561691</v>
      </c>
      <c r="N6" s="7"/>
      <c r="O6" s="7"/>
      <c r="P6" s="7"/>
    </row>
    <row r="7" spans="2:16" x14ac:dyDescent="0.35">
      <c r="B7" s="3">
        <v>0.94291048186007587</v>
      </c>
      <c r="C7" s="3"/>
      <c r="D7" s="3">
        <v>1.8884455141296905</v>
      </c>
      <c r="E7" s="7">
        <v>0.90490344554555002</v>
      </c>
      <c r="F7" s="7">
        <v>1.5081724092425834</v>
      </c>
      <c r="G7" s="7"/>
      <c r="H7" s="7">
        <v>1.4269937601504397</v>
      </c>
      <c r="I7" s="7">
        <v>2.7952474570476102</v>
      </c>
      <c r="J7" s="7">
        <v>1.5705615864603812</v>
      </c>
      <c r="K7" s="3">
        <v>0.91186157113023236</v>
      </c>
      <c r="L7" s="3">
        <v>1.709265886149264</v>
      </c>
      <c r="M7" s="3">
        <v>2.0038842448244196</v>
      </c>
      <c r="N7" s="7"/>
      <c r="O7" s="7"/>
      <c r="P7" s="7"/>
    </row>
    <row r="8" spans="2:16" x14ac:dyDescent="0.35">
      <c r="B8" s="3">
        <v>1.0207059503685596</v>
      </c>
      <c r="C8" s="3"/>
      <c r="D8" s="3"/>
      <c r="E8" s="7"/>
      <c r="F8" s="7">
        <v>1.8098068910911</v>
      </c>
      <c r="G8" s="7"/>
      <c r="H8" s="7"/>
      <c r="I8" s="7">
        <v>2.4871698435763738</v>
      </c>
      <c r="J8" s="7">
        <v>0.44231130865885954</v>
      </c>
      <c r="K8" s="3">
        <v>1.0644702744125378</v>
      </c>
      <c r="L8" s="3">
        <v>3.2211387155083169</v>
      </c>
      <c r="M8" s="3">
        <v>1.2443330388950966</v>
      </c>
      <c r="N8" s="7"/>
      <c r="O8" s="7"/>
      <c r="P8" s="7"/>
    </row>
    <row r="9" spans="2:16" x14ac:dyDescent="0.35">
      <c r="B9" s="3">
        <v>0.97929404963144029</v>
      </c>
      <c r="C9" s="3"/>
      <c r="D9" s="3"/>
      <c r="E9" s="7"/>
      <c r="F9" s="7"/>
      <c r="G9" s="7"/>
      <c r="H9" s="7"/>
      <c r="I9" s="7"/>
      <c r="J9" s="7"/>
      <c r="K9" s="3">
        <v>1.0236681544572297</v>
      </c>
      <c r="L9" s="3">
        <v>2.7466056731033603</v>
      </c>
      <c r="M9" s="3"/>
      <c r="N9" s="7"/>
      <c r="O9" s="7"/>
      <c r="P9" s="7"/>
    </row>
    <row r="10" spans="2:16" x14ac:dyDescent="0.35">
      <c r="B10" s="3"/>
      <c r="C10" s="3"/>
      <c r="D10" s="3"/>
      <c r="E10" s="7"/>
      <c r="F10" s="7"/>
      <c r="G10" s="7"/>
      <c r="H10" s="7"/>
      <c r="I10" s="7"/>
      <c r="J10" s="7"/>
      <c r="K10" s="3"/>
      <c r="L10" s="3">
        <v>1.5928972137563111</v>
      </c>
      <c r="M10" s="3"/>
      <c r="N10" s="7"/>
      <c r="O10" s="7"/>
      <c r="P10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36E64-A913-4FF0-8E10-559FAADCCFC9}">
  <dimension ref="A1:K19"/>
  <sheetViews>
    <sheetView tabSelected="1" workbookViewId="0">
      <selection activeCell="N4" sqref="N4"/>
    </sheetView>
  </sheetViews>
  <sheetFormatPr defaultRowHeight="14.5" x14ac:dyDescent="0.35"/>
  <sheetData>
    <row r="1" spans="1:11" x14ac:dyDescent="0.35">
      <c r="A1" t="s">
        <v>3</v>
      </c>
      <c r="B1" t="s">
        <v>6</v>
      </c>
      <c r="C1" t="s">
        <v>1</v>
      </c>
      <c r="D1" t="s">
        <v>0</v>
      </c>
      <c r="E1" t="s">
        <v>2</v>
      </c>
      <c r="F1" t="s">
        <v>4</v>
      </c>
      <c r="G1" t="s">
        <v>5</v>
      </c>
      <c r="H1" t="s">
        <v>7</v>
      </c>
      <c r="J1" t="s">
        <v>18</v>
      </c>
      <c r="K1" t="s">
        <v>19</v>
      </c>
    </row>
    <row r="2" spans="1:11" x14ac:dyDescent="0.35">
      <c r="A2" t="s">
        <v>8</v>
      </c>
      <c r="B2">
        <v>1</v>
      </c>
      <c r="C2">
        <v>237</v>
      </c>
      <c r="D2">
        <v>246.61799999999999</v>
      </c>
      <c r="E2">
        <v>18</v>
      </c>
      <c r="F2">
        <v>8</v>
      </c>
      <c r="G2">
        <v>10</v>
      </c>
      <c r="H2">
        <v>9.9339999999999993</v>
      </c>
      <c r="I2">
        <v>1.3586118469999999</v>
      </c>
      <c r="J2">
        <v>7.3118749999999997</v>
      </c>
      <c r="K2">
        <v>1</v>
      </c>
    </row>
    <row r="3" spans="1:11" x14ac:dyDescent="0.35">
      <c r="A3" t="s">
        <v>17</v>
      </c>
      <c r="B3">
        <v>2</v>
      </c>
      <c r="C3">
        <v>234</v>
      </c>
      <c r="D3">
        <v>246.61799999999999</v>
      </c>
      <c r="E3">
        <v>21</v>
      </c>
      <c r="F3">
        <v>8</v>
      </c>
      <c r="G3">
        <v>13</v>
      </c>
      <c r="H3">
        <v>6.3964999999999996</v>
      </c>
      <c r="I3">
        <v>0.87480981300000005</v>
      </c>
      <c r="J3">
        <v>1.2945357399999999</v>
      </c>
    </row>
    <row r="4" spans="1:11" x14ac:dyDescent="0.35">
      <c r="A4" t="s">
        <v>9</v>
      </c>
      <c r="B4">
        <v>4</v>
      </c>
      <c r="C4">
        <v>214</v>
      </c>
      <c r="D4">
        <v>246.61799999999999</v>
      </c>
      <c r="E4">
        <v>41</v>
      </c>
      <c r="F4">
        <v>8</v>
      </c>
      <c r="G4">
        <v>33</v>
      </c>
      <c r="H4">
        <v>8.2272499999999997</v>
      </c>
      <c r="I4">
        <v>1.1251901870000001</v>
      </c>
    </row>
    <row r="5" spans="1:11" x14ac:dyDescent="0.35">
      <c r="A5" t="s">
        <v>11</v>
      </c>
      <c r="B5">
        <v>1</v>
      </c>
      <c r="C5">
        <v>231</v>
      </c>
      <c r="D5">
        <v>246.61799999999999</v>
      </c>
      <c r="E5">
        <v>24</v>
      </c>
      <c r="F5">
        <v>8</v>
      </c>
      <c r="G5">
        <v>16</v>
      </c>
      <c r="H5">
        <v>15.68</v>
      </c>
      <c r="I5">
        <v>2.1444567910000001</v>
      </c>
      <c r="J5">
        <v>11.395666670000001</v>
      </c>
      <c r="K5">
        <v>1.5585149730000001</v>
      </c>
    </row>
    <row r="6" spans="1:11" x14ac:dyDescent="0.35">
      <c r="A6" t="s">
        <v>21</v>
      </c>
      <c r="B6">
        <v>2</v>
      </c>
      <c r="C6">
        <v>226</v>
      </c>
      <c r="D6">
        <v>246.61799999999999</v>
      </c>
      <c r="E6">
        <v>29</v>
      </c>
      <c r="F6">
        <v>8</v>
      </c>
      <c r="G6">
        <v>20</v>
      </c>
      <c r="H6">
        <v>10.209</v>
      </c>
      <c r="I6">
        <v>1.3962218989999999</v>
      </c>
      <c r="J6">
        <v>3.8313984830000001</v>
      </c>
    </row>
    <row r="7" spans="1:11" x14ac:dyDescent="0.35">
      <c r="A7" t="s">
        <v>12</v>
      </c>
      <c r="B7">
        <v>4</v>
      </c>
      <c r="C7">
        <v>213</v>
      </c>
      <c r="D7">
        <v>246.61799999999999</v>
      </c>
      <c r="E7">
        <v>42</v>
      </c>
      <c r="F7">
        <v>8</v>
      </c>
      <c r="G7">
        <v>33</v>
      </c>
      <c r="H7">
        <v>8.298</v>
      </c>
      <c r="I7">
        <v>1.1348662279999999</v>
      </c>
    </row>
    <row r="8" spans="1:11" x14ac:dyDescent="0.35">
      <c r="A8" t="s">
        <v>14</v>
      </c>
      <c r="B8">
        <v>1</v>
      </c>
      <c r="C8">
        <v>237</v>
      </c>
      <c r="D8">
        <v>246.61799999999999</v>
      </c>
      <c r="E8">
        <v>18</v>
      </c>
      <c r="F8">
        <v>8</v>
      </c>
      <c r="G8">
        <v>9</v>
      </c>
      <c r="H8">
        <v>9.3360000000000003</v>
      </c>
      <c r="I8">
        <v>1.276827079</v>
      </c>
      <c r="J8">
        <v>8.2070833329999999</v>
      </c>
      <c r="K8">
        <v>1.122432117</v>
      </c>
    </row>
    <row r="9" spans="1:11" x14ac:dyDescent="0.35">
      <c r="A9" t="s">
        <v>22</v>
      </c>
      <c r="B9">
        <v>2</v>
      </c>
      <c r="C9">
        <v>231</v>
      </c>
      <c r="D9">
        <v>246.61799999999999</v>
      </c>
      <c r="E9">
        <v>24</v>
      </c>
      <c r="F9">
        <v>8</v>
      </c>
      <c r="G9">
        <v>16</v>
      </c>
      <c r="H9">
        <v>8.0154999999999994</v>
      </c>
      <c r="I9">
        <v>1.0962304469999999</v>
      </c>
      <c r="J9">
        <v>1.046362937</v>
      </c>
    </row>
    <row r="10" spans="1:11" x14ac:dyDescent="0.35">
      <c r="A10" t="s">
        <v>15</v>
      </c>
      <c r="B10">
        <v>4</v>
      </c>
      <c r="C10">
        <v>218</v>
      </c>
      <c r="D10">
        <v>246.61799999999999</v>
      </c>
      <c r="E10">
        <v>37</v>
      </c>
      <c r="F10">
        <v>8</v>
      </c>
      <c r="G10">
        <v>29</v>
      </c>
      <c r="H10">
        <v>7.2697500000000002</v>
      </c>
      <c r="I10">
        <v>0.99423882399999997</v>
      </c>
      <c r="J10">
        <v>0.52732488200000005</v>
      </c>
    </row>
    <row r="11" spans="1:11" x14ac:dyDescent="0.35">
      <c r="B11">
        <v>2</v>
      </c>
      <c r="C11">
        <v>214</v>
      </c>
      <c r="D11">
        <v>214</v>
      </c>
      <c r="E11">
        <v>41</v>
      </c>
      <c r="F11">
        <v>41</v>
      </c>
      <c r="G11">
        <v>0</v>
      </c>
      <c r="H11">
        <v>1.35E-2</v>
      </c>
      <c r="I11">
        <v>1.8463119999999999E-3</v>
      </c>
    </row>
    <row r="12" spans="1:11" x14ac:dyDescent="0.35">
      <c r="B12">
        <v>4</v>
      </c>
      <c r="C12">
        <v>177</v>
      </c>
      <c r="D12">
        <v>214</v>
      </c>
      <c r="E12">
        <v>78</v>
      </c>
      <c r="F12">
        <v>41</v>
      </c>
      <c r="G12">
        <v>37</v>
      </c>
      <c r="H12">
        <v>9.2497500000000006</v>
      </c>
      <c r="I12">
        <v>1.2650311990000001</v>
      </c>
    </row>
    <row r="13" spans="1:11" x14ac:dyDescent="0.35">
      <c r="B13">
        <v>8</v>
      </c>
      <c r="C13">
        <v>131</v>
      </c>
      <c r="D13">
        <v>214</v>
      </c>
      <c r="E13">
        <v>124</v>
      </c>
      <c r="F13">
        <v>41</v>
      </c>
      <c r="G13">
        <v>83</v>
      </c>
      <c r="H13">
        <v>10.433999999999999</v>
      </c>
      <c r="I13">
        <v>1.42699376</v>
      </c>
    </row>
    <row r="14" spans="1:11" x14ac:dyDescent="0.35">
      <c r="B14">
        <v>2</v>
      </c>
      <c r="C14">
        <v>186</v>
      </c>
      <c r="D14">
        <v>214</v>
      </c>
      <c r="E14">
        <v>69</v>
      </c>
      <c r="F14">
        <v>41</v>
      </c>
      <c r="G14">
        <v>29</v>
      </c>
      <c r="H14">
        <v>14.2575</v>
      </c>
      <c r="I14">
        <v>1.949910249</v>
      </c>
    </row>
    <row r="15" spans="1:11" x14ac:dyDescent="0.35">
      <c r="B15">
        <v>4</v>
      </c>
      <c r="C15">
        <v>132</v>
      </c>
      <c r="D15">
        <v>214</v>
      </c>
      <c r="E15">
        <v>123</v>
      </c>
      <c r="F15">
        <v>41</v>
      </c>
      <c r="G15">
        <v>82</v>
      </c>
      <c r="H15">
        <v>20.438500000000001</v>
      </c>
      <c r="I15">
        <v>2.7952474569999999</v>
      </c>
    </row>
    <row r="16" spans="1:11" x14ac:dyDescent="0.35">
      <c r="B16">
        <v>8</v>
      </c>
      <c r="C16">
        <v>69</v>
      </c>
      <c r="D16">
        <v>214</v>
      </c>
      <c r="E16">
        <v>186</v>
      </c>
      <c r="F16">
        <v>41</v>
      </c>
      <c r="G16">
        <v>145</v>
      </c>
      <c r="H16">
        <v>18.185874999999999</v>
      </c>
      <c r="I16">
        <v>2.4871698439999999</v>
      </c>
    </row>
    <row r="17" spans="2:9" x14ac:dyDescent="0.35">
      <c r="B17">
        <v>2</v>
      </c>
      <c r="C17">
        <v>195</v>
      </c>
      <c r="D17">
        <v>214</v>
      </c>
      <c r="E17">
        <v>60</v>
      </c>
      <c r="F17">
        <v>41</v>
      </c>
      <c r="G17">
        <v>19</v>
      </c>
      <c r="H17">
        <v>9.7375000000000007</v>
      </c>
      <c r="I17">
        <v>1.331737755</v>
      </c>
    </row>
    <row r="18" spans="2:9" x14ac:dyDescent="0.35">
      <c r="B18">
        <v>4</v>
      </c>
      <c r="C18">
        <v>168</v>
      </c>
      <c r="D18">
        <v>214</v>
      </c>
      <c r="E18">
        <v>87</v>
      </c>
      <c r="F18">
        <v>41</v>
      </c>
      <c r="G18">
        <v>46</v>
      </c>
      <c r="H18">
        <v>11.483750000000001</v>
      </c>
      <c r="I18">
        <v>1.570561586</v>
      </c>
    </row>
    <row r="19" spans="2:9" x14ac:dyDescent="0.35">
      <c r="B19">
        <v>8</v>
      </c>
      <c r="C19">
        <v>188</v>
      </c>
      <c r="D19">
        <v>214</v>
      </c>
      <c r="E19">
        <v>67</v>
      </c>
      <c r="F19">
        <v>41</v>
      </c>
      <c r="G19">
        <v>26</v>
      </c>
      <c r="H19">
        <v>3.2341250000000001</v>
      </c>
      <c r="I19">
        <v>0.44231130899999999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ad65e5-e7b4-49dc-b3bf-4380d2d7ca95" xsi:nil="true"/>
    <lcf76f155ced4ddcb4097134ff3c332f xmlns="1b95f2ad-401c-4163-b71c-00f63fff734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470A835C4C6648B6745571265D0BBB" ma:contentTypeVersion="12" ma:contentTypeDescription="Creare un nuovo documento." ma:contentTypeScope="" ma:versionID="bd73e2794390ff5e30d960dfb5e164c7">
  <xsd:schema xmlns:xsd="http://www.w3.org/2001/XMLSchema" xmlns:xs="http://www.w3.org/2001/XMLSchema" xmlns:p="http://schemas.microsoft.com/office/2006/metadata/properties" xmlns:ns2="1b95f2ad-401c-4163-b71c-00f63fff7341" xmlns:ns3="afad65e5-e7b4-49dc-b3bf-4380d2d7ca95" targetNamespace="http://schemas.microsoft.com/office/2006/metadata/properties" ma:root="true" ma:fieldsID="72f6dc8dd5ad73bd62efe6b539285519" ns2:_="" ns3:_="">
    <xsd:import namespace="1b95f2ad-401c-4163-b71c-00f63fff7341"/>
    <xsd:import namespace="afad65e5-e7b4-49dc-b3bf-4380d2d7ca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95f2ad-401c-4163-b71c-00f63fff73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Tag immagine" ma:readOnly="false" ma:fieldId="{5cf76f15-5ced-4ddc-b409-7134ff3c332f}" ma:taxonomyMulti="true" ma:sspId="614aa15a-24bc-4ccf-9ea0-d8087ea069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ad65e5-e7b4-49dc-b3bf-4380d2d7ca9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2000114c-7a8c-4d9f-8f68-922553c0938f}" ma:internalName="TaxCatchAll" ma:showField="CatchAllData" ma:web="afad65e5-e7b4-49dc-b3bf-4380d2d7ca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540598-C6BD-41A0-B69B-360657B03C61}">
  <ds:schemaRefs>
    <ds:schemaRef ds:uri="http://schemas.microsoft.com/office/2006/metadata/properties"/>
    <ds:schemaRef ds:uri="http://schemas.microsoft.com/office/infopath/2007/PartnerControls"/>
    <ds:schemaRef ds:uri="afad65e5-e7b4-49dc-b3bf-4380d2d7ca95"/>
    <ds:schemaRef ds:uri="1b95f2ad-401c-4163-b71c-00f63fff7341"/>
  </ds:schemaRefs>
</ds:datastoreItem>
</file>

<file path=customXml/itemProps2.xml><?xml version="1.0" encoding="utf-8"?>
<ds:datastoreItem xmlns:ds="http://schemas.openxmlformats.org/officeDocument/2006/customXml" ds:itemID="{0C3DBC85-0F00-4A21-BFA5-8A882F8EDB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95f2ad-401c-4163-b71c-00f63fff7341"/>
    <ds:schemaRef ds:uri="afad65e5-e7b4-49dc-b3bf-4380d2d7ca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0554025-79C5-4103-B55E-2CC228B60C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PsbS</vt:lpstr>
      <vt:lpstr>FLVB</vt:lpstr>
      <vt:lpstr>LHCII</vt:lpstr>
      <vt:lpstr>LHCSR</vt:lpstr>
      <vt:lpstr>Riassunto per lavoro</vt:lpstr>
      <vt:lpstr>NDHM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Claudia Beraldo</cp:lastModifiedBy>
  <dcterms:created xsi:type="dcterms:W3CDTF">2022-07-07T07:08:38Z</dcterms:created>
  <dcterms:modified xsi:type="dcterms:W3CDTF">2025-03-19T19:22:30Z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0x0101001C470A835C4C6648B6745571265D0BBB</vt:lpwstr>
  </property>
  <property fmtid="{D5CDD505-2E9C-101B-9397-08002B2CF9AE}" pid="3" name="MediaServiceImageTags">
    <vt:lpwstr/>
  </property>
</Properties>
</file>