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2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Ex3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tta/Desktop/ESPERIMENTI DOTTORATO/ANTARTIDE XXXVIII sped./ESPERIMENTO TEMPERATURA/real time siics/SPLEEN/"/>
    </mc:Choice>
  </mc:AlternateContent>
  <xr:revisionPtr revIDLastSave="0" documentId="13_ncr:1_{B71C9A47-0C7F-C241-B0E8-3A12DDE08F1C}" xr6:coauthVersionLast="47" xr6:coauthVersionMax="47" xr10:uidLastSave="{00000000-0000-0000-0000-000000000000}"/>
  <bookViews>
    <workbookView xWindow="-30680" yWindow="-1740" windowWidth="28800" windowHeight="17500" activeTab="6" xr2:uid="{828D263B-D80C-524C-AB14-085D4EE1302F}"/>
  </bookViews>
  <sheets>
    <sheet name="ct TRL2" sheetId="5" r:id="rId1"/>
    <sheet name="SPLEEN C5-T+1" sheetId="1" r:id="rId2"/>
    <sheet name="C5-T+1" sheetId="3" r:id="rId3"/>
    <sheet name="SPLEEN C10-T+2" sheetId="4" r:id="rId4"/>
    <sheet name="C10-T+2" sheetId="6" r:id="rId5"/>
    <sheet name="SPLEEN C15 - T+3" sheetId="7" r:id="rId6"/>
    <sheet name="C15-T+3" sheetId="8" r:id="rId7"/>
  </sheets>
  <definedNames>
    <definedName name="_xlchart.v1.0" hidden="1">'C5-T+1'!$N$163:$N$172</definedName>
    <definedName name="_xlchart.v1.1" hidden="1">'C10-T+2'!$N$163:$N$172</definedName>
    <definedName name="_xlchart.v1.2" hidden="1">'C15-T+3'!$N$163:$N$171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7" i="8" l="1"/>
  <c r="E154" i="8"/>
  <c r="E150" i="8"/>
  <c r="F150" i="8" s="1"/>
  <c r="E147" i="8"/>
  <c r="F147" i="8" s="1"/>
  <c r="N170" i="7"/>
  <c r="N171" i="7"/>
  <c r="N164" i="7"/>
  <c r="N163" i="7"/>
  <c r="E138" i="8"/>
  <c r="E134" i="8"/>
  <c r="F134" i="8" s="1"/>
  <c r="E131" i="8"/>
  <c r="F131" i="8" s="1"/>
  <c r="F157" i="8"/>
  <c r="F154" i="8"/>
  <c r="O141" i="8"/>
  <c r="P141" i="8" s="1"/>
  <c r="E141" i="8"/>
  <c r="F141" i="8" s="1"/>
  <c r="O138" i="8"/>
  <c r="P138" i="8" s="1"/>
  <c r="F138" i="8"/>
  <c r="O134" i="8"/>
  <c r="P134" i="8" s="1"/>
  <c r="O131" i="8"/>
  <c r="P131" i="8" s="1"/>
  <c r="E125" i="8"/>
  <c r="F125" i="8" s="1"/>
  <c r="G118" i="8" s="1"/>
  <c r="E122" i="8"/>
  <c r="F122" i="8" s="1"/>
  <c r="G115" i="8" s="1"/>
  <c r="H115" i="8" s="1"/>
  <c r="I115" i="8" s="1"/>
  <c r="N169" i="8" s="1"/>
  <c r="E118" i="8"/>
  <c r="F118" i="8" s="1"/>
  <c r="E115" i="8"/>
  <c r="F115" i="8" s="1"/>
  <c r="O109" i="8"/>
  <c r="P109" i="8" s="1"/>
  <c r="E109" i="8"/>
  <c r="F109" i="8" s="1"/>
  <c r="O106" i="8"/>
  <c r="P106" i="8" s="1"/>
  <c r="E106" i="8"/>
  <c r="F106" i="8" s="1"/>
  <c r="O102" i="8"/>
  <c r="P102" i="8" s="1"/>
  <c r="E102" i="8"/>
  <c r="F102" i="8" s="1"/>
  <c r="O99" i="8"/>
  <c r="P99" i="8" s="1"/>
  <c r="E99" i="8"/>
  <c r="F99" i="8" s="1"/>
  <c r="BJ93" i="8"/>
  <c r="BK93" i="8" s="1"/>
  <c r="E93" i="8"/>
  <c r="F93" i="8" s="1"/>
  <c r="BJ90" i="8"/>
  <c r="BK90" i="8" s="1"/>
  <c r="E90" i="8"/>
  <c r="F90" i="8" s="1"/>
  <c r="BJ86" i="8"/>
  <c r="BK86" i="8" s="1"/>
  <c r="E86" i="8"/>
  <c r="F86" i="8" s="1"/>
  <c r="BJ83" i="8"/>
  <c r="BK83" i="8" s="1"/>
  <c r="E83" i="8"/>
  <c r="F83" i="8" s="1"/>
  <c r="BT77" i="8"/>
  <c r="BU77" i="8" s="1"/>
  <c r="BJ77" i="8"/>
  <c r="BK77" i="8" s="1"/>
  <c r="O77" i="8"/>
  <c r="P77" i="8" s="1"/>
  <c r="Q70" i="8" s="1"/>
  <c r="E77" i="8"/>
  <c r="F77" i="8" s="1"/>
  <c r="BT74" i="8"/>
  <c r="BU74" i="8" s="1"/>
  <c r="BV67" i="8" s="1"/>
  <c r="BJ74" i="8"/>
  <c r="BK74" i="8" s="1"/>
  <c r="BL67" i="8" s="1"/>
  <c r="O74" i="8"/>
  <c r="P74" i="8" s="1"/>
  <c r="Q67" i="8" s="1"/>
  <c r="R67" i="8" s="1"/>
  <c r="S67" i="8" s="1"/>
  <c r="M165" i="8" s="1"/>
  <c r="E74" i="8"/>
  <c r="F74" i="8" s="1"/>
  <c r="G67" i="8" s="1"/>
  <c r="BT70" i="8"/>
  <c r="BU70" i="8" s="1"/>
  <c r="BJ70" i="8"/>
  <c r="BK70" i="8" s="1"/>
  <c r="P70" i="8"/>
  <c r="O70" i="8"/>
  <c r="E70" i="8"/>
  <c r="F70" i="8" s="1"/>
  <c r="BU67" i="8"/>
  <c r="BT67" i="8"/>
  <c r="BJ67" i="8"/>
  <c r="BK67" i="8" s="1"/>
  <c r="O67" i="8"/>
  <c r="P67" i="8" s="1"/>
  <c r="E67" i="8"/>
  <c r="F67" i="8" s="1"/>
  <c r="E61" i="8"/>
  <c r="F61" i="8" s="1"/>
  <c r="E58" i="8"/>
  <c r="F58" i="8" s="1"/>
  <c r="E54" i="8"/>
  <c r="F54" i="8" s="1"/>
  <c r="E51" i="8"/>
  <c r="F51" i="8" s="1"/>
  <c r="O45" i="8"/>
  <c r="P45" i="8" s="1"/>
  <c r="Q38" i="8" s="1"/>
  <c r="E45" i="8"/>
  <c r="F45" i="8" s="1"/>
  <c r="G38" i="8" s="1"/>
  <c r="O42" i="8"/>
  <c r="P42" i="8" s="1"/>
  <c r="E42" i="8"/>
  <c r="F42" i="8" s="1"/>
  <c r="O38" i="8"/>
  <c r="P38" i="8" s="1"/>
  <c r="E38" i="8"/>
  <c r="F38" i="8" s="1"/>
  <c r="O35" i="8"/>
  <c r="P35" i="8" s="1"/>
  <c r="E35" i="8"/>
  <c r="F35" i="8" s="1"/>
  <c r="E28" i="8"/>
  <c r="F28" i="8" s="1"/>
  <c r="G21" i="8" s="1"/>
  <c r="E25" i="8"/>
  <c r="F25" i="8" s="1"/>
  <c r="G18" i="8" s="1"/>
  <c r="E21" i="8"/>
  <c r="F21" i="8" s="1"/>
  <c r="E18" i="8"/>
  <c r="F18" i="8" s="1"/>
  <c r="O12" i="8"/>
  <c r="P12" i="8" s="1"/>
  <c r="E12" i="8"/>
  <c r="F12" i="8" s="1"/>
  <c r="O9" i="8"/>
  <c r="P9" i="8" s="1"/>
  <c r="Q2" i="8" s="1"/>
  <c r="E9" i="8"/>
  <c r="F9" i="8" s="1"/>
  <c r="G2" i="8" s="1"/>
  <c r="O5" i="8"/>
  <c r="P5" i="8" s="1"/>
  <c r="E5" i="8"/>
  <c r="F5" i="8" s="1"/>
  <c r="O2" i="8"/>
  <c r="P2" i="8" s="1"/>
  <c r="E2" i="8"/>
  <c r="F2" i="8" s="1"/>
  <c r="E158" i="6"/>
  <c r="F158" i="6" s="1"/>
  <c r="E155" i="6"/>
  <c r="F155" i="6" s="1"/>
  <c r="E151" i="6"/>
  <c r="F151" i="6" s="1"/>
  <c r="E148" i="6"/>
  <c r="F148" i="6" s="1"/>
  <c r="O142" i="6"/>
  <c r="P142" i="6" s="1"/>
  <c r="Q135" i="6" s="1"/>
  <c r="F142" i="6"/>
  <c r="G135" i="6" s="1"/>
  <c r="E142" i="6"/>
  <c r="O139" i="6"/>
  <c r="P139" i="6" s="1"/>
  <c r="E139" i="6"/>
  <c r="F139" i="6" s="1"/>
  <c r="O135" i="6"/>
  <c r="P135" i="6" s="1"/>
  <c r="E135" i="6"/>
  <c r="F135" i="6" s="1"/>
  <c r="O132" i="6"/>
  <c r="P132" i="6" s="1"/>
  <c r="E132" i="6"/>
  <c r="F132" i="6" s="1"/>
  <c r="E125" i="6"/>
  <c r="F125" i="6" s="1"/>
  <c r="G118" i="6" s="1"/>
  <c r="F122" i="6"/>
  <c r="G115" i="6" s="1"/>
  <c r="H115" i="6" s="1"/>
  <c r="I115" i="6" s="1"/>
  <c r="E122" i="6"/>
  <c r="E118" i="6"/>
  <c r="F118" i="6" s="1"/>
  <c r="F115" i="6"/>
  <c r="E115" i="6"/>
  <c r="O109" i="6"/>
  <c r="P109" i="6" s="1"/>
  <c r="Q102" i="6" s="1"/>
  <c r="E109" i="6"/>
  <c r="F109" i="6" s="1"/>
  <c r="G102" i="6" s="1"/>
  <c r="O106" i="6"/>
  <c r="P106" i="6" s="1"/>
  <c r="Q99" i="6" s="1"/>
  <c r="R99" i="6" s="1"/>
  <c r="S99" i="6" s="1"/>
  <c r="M166" i="6" s="1"/>
  <c r="F106" i="6"/>
  <c r="G99" i="6" s="1"/>
  <c r="H99" i="6" s="1"/>
  <c r="I99" i="6" s="1"/>
  <c r="E106" i="6"/>
  <c r="O102" i="6"/>
  <c r="P102" i="6" s="1"/>
  <c r="E102" i="6"/>
  <c r="F102" i="6" s="1"/>
  <c r="O99" i="6"/>
  <c r="P99" i="6" s="1"/>
  <c r="F99" i="6"/>
  <c r="E99" i="6"/>
  <c r="BJ93" i="6"/>
  <c r="BK93" i="6" s="1"/>
  <c r="BL86" i="6" s="1"/>
  <c r="E93" i="6"/>
  <c r="F93" i="6" s="1"/>
  <c r="G86" i="6" s="1"/>
  <c r="BJ90" i="6"/>
  <c r="BK90" i="6" s="1"/>
  <c r="F90" i="6"/>
  <c r="G83" i="6" s="1"/>
  <c r="E90" i="6"/>
  <c r="BJ86" i="6"/>
  <c r="BK86" i="6" s="1"/>
  <c r="E86" i="6"/>
  <c r="F86" i="6" s="1"/>
  <c r="BJ83" i="6"/>
  <c r="BK83" i="6" s="1"/>
  <c r="F83" i="6"/>
  <c r="E83" i="6"/>
  <c r="BT77" i="6"/>
  <c r="BU77" i="6" s="1"/>
  <c r="BV70" i="6" s="1"/>
  <c r="BJ77" i="6"/>
  <c r="BK77" i="6" s="1"/>
  <c r="O77" i="6"/>
  <c r="P77" i="6" s="1"/>
  <c r="F77" i="6"/>
  <c r="E77" i="6"/>
  <c r="BT74" i="6"/>
  <c r="BU74" i="6" s="1"/>
  <c r="BJ74" i="6"/>
  <c r="BK74" i="6" s="1"/>
  <c r="O74" i="6"/>
  <c r="P74" i="6" s="1"/>
  <c r="Q67" i="6" s="1"/>
  <c r="F74" i="6"/>
  <c r="G67" i="6" s="1"/>
  <c r="E74" i="6"/>
  <c r="BT70" i="6"/>
  <c r="BU70" i="6" s="1"/>
  <c r="BJ70" i="6"/>
  <c r="BK70" i="6" s="1"/>
  <c r="O70" i="6"/>
  <c r="P70" i="6" s="1"/>
  <c r="E70" i="6"/>
  <c r="F70" i="6" s="1"/>
  <c r="BT67" i="6"/>
  <c r="BU67" i="6" s="1"/>
  <c r="BJ67" i="6"/>
  <c r="BK67" i="6" s="1"/>
  <c r="O67" i="6"/>
  <c r="P67" i="6" s="1"/>
  <c r="F67" i="6"/>
  <c r="E67" i="6"/>
  <c r="E61" i="6"/>
  <c r="F61" i="6" s="1"/>
  <c r="E58" i="6"/>
  <c r="F58" i="6" s="1"/>
  <c r="E54" i="6"/>
  <c r="F54" i="6" s="1"/>
  <c r="E51" i="6"/>
  <c r="F51" i="6" s="1"/>
  <c r="O45" i="6"/>
  <c r="P45" i="6" s="1"/>
  <c r="Q38" i="6" s="1"/>
  <c r="F45" i="6"/>
  <c r="E45" i="6"/>
  <c r="O42" i="6"/>
  <c r="P42" i="6" s="1"/>
  <c r="E42" i="6"/>
  <c r="F42" i="6" s="1"/>
  <c r="O38" i="6"/>
  <c r="P38" i="6" s="1"/>
  <c r="E38" i="6"/>
  <c r="F38" i="6" s="1"/>
  <c r="O35" i="6"/>
  <c r="P35" i="6" s="1"/>
  <c r="E35" i="6"/>
  <c r="F35" i="6" s="1"/>
  <c r="E28" i="6"/>
  <c r="F28" i="6" s="1"/>
  <c r="G21" i="6" s="1"/>
  <c r="F25" i="6"/>
  <c r="G18" i="6" s="1"/>
  <c r="E25" i="6"/>
  <c r="E21" i="6"/>
  <c r="F21" i="6" s="1"/>
  <c r="F18" i="6"/>
  <c r="E18" i="6"/>
  <c r="O12" i="6"/>
  <c r="P12" i="6" s="1"/>
  <c r="Q5" i="6" s="1"/>
  <c r="E12" i="6"/>
  <c r="F12" i="6" s="1"/>
  <c r="G5" i="6" s="1"/>
  <c r="O9" i="6"/>
  <c r="P9" i="6" s="1"/>
  <c r="F9" i="6"/>
  <c r="G2" i="6" s="1"/>
  <c r="E9" i="6"/>
  <c r="O5" i="6"/>
  <c r="P5" i="6" s="1"/>
  <c r="E5" i="6"/>
  <c r="F5" i="6" s="1"/>
  <c r="O2" i="6"/>
  <c r="P2" i="6" s="1"/>
  <c r="F2" i="6"/>
  <c r="E2" i="6"/>
  <c r="P39" i="5"/>
  <c r="P38" i="5"/>
  <c r="P37" i="5"/>
  <c r="P36" i="5"/>
  <c r="O45" i="5"/>
  <c r="O44" i="5"/>
  <c r="O43" i="5"/>
  <c r="O42" i="5"/>
  <c r="O41" i="5"/>
  <c r="O40" i="5"/>
  <c r="O39" i="5"/>
  <c r="O38" i="5"/>
  <c r="O37" i="5"/>
  <c r="O36" i="5"/>
  <c r="O32" i="5"/>
  <c r="O27" i="5"/>
  <c r="O26" i="5"/>
  <c r="M185" i="3"/>
  <c r="L185" i="3"/>
  <c r="M184" i="3"/>
  <c r="L184" i="3"/>
  <c r="M166" i="3"/>
  <c r="E158" i="3"/>
  <c r="F158" i="3" s="1"/>
  <c r="G151" i="3" s="1"/>
  <c r="E155" i="3"/>
  <c r="F155" i="3" s="1"/>
  <c r="E151" i="3"/>
  <c r="F151" i="3" s="1"/>
  <c r="E148" i="3"/>
  <c r="F148" i="3" s="1"/>
  <c r="O142" i="3"/>
  <c r="P142" i="3" s="1"/>
  <c r="Q135" i="3" s="1"/>
  <c r="F142" i="3"/>
  <c r="G135" i="3" s="1"/>
  <c r="E142" i="3"/>
  <c r="O139" i="3"/>
  <c r="P139" i="3" s="1"/>
  <c r="Q132" i="3" s="1"/>
  <c r="R132" i="3" s="1"/>
  <c r="S132" i="3" s="1"/>
  <c r="M167" i="3" s="1"/>
  <c r="E139" i="3"/>
  <c r="F139" i="3" s="1"/>
  <c r="O135" i="3"/>
  <c r="P135" i="3" s="1"/>
  <c r="E135" i="3"/>
  <c r="F135" i="3" s="1"/>
  <c r="O132" i="3"/>
  <c r="P132" i="3" s="1"/>
  <c r="E132" i="3"/>
  <c r="F132" i="3" s="1"/>
  <c r="E125" i="3"/>
  <c r="F125" i="3" s="1"/>
  <c r="G118" i="3" s="1"/>
  <c r="F122" i="3"/>
  <c r="G115" i="3" s="1"/>
  <c r="H115" i="3" s="1"/>
  <c r="I115" i="3" s="1"/>
  <c r="N170" i="3" s="1"/>
  <c r="E122" i="3"/>
  <c r="E118" i="3"/>
  <c r="F118" i="3" s="1"/>
  <c r="F115" i="3"/>
  <c r="E115" i="3"/>
  <c r="O109" i="3"/>
  <c r="P109" i="3" s="1"/>
  <c r="Q102" i="3" s="1"/>
  <c r="E109" i="3"/>
  <c r="F109" i="3" s="1"/>
  <c r="G102" i="3" s="1"/>
  <c r="O106" i="3"/>
  <c r="P106" i="3" s="1"/>
  <c r="Q99" i="3" s="1"/>
  <c r="R99" i="3" s="1"/>
  <c r="S99" i="3" s="1"/>
  <c r="F106" i="3"/>
  <c r="G99" i="3" s="1"/>
  <c r="H99" i="3" s="1"/>
  <c r="I99" i="3" s="1"/>
  <c r="N169" i="3" s="1"/>
  <c r="E106" i="3"/>
  <c r="O102" i="3"/>
  <c r="P102" i="3" s="1"/>
  <c r="E102" i="3"/>
  <c r="F102" i="3" s="1"/>
  <c r="O99" i="3"/>
  <c r="P99" i="3" s="1"/>
  <c r="F99" i="3"/>
  <c r="E99" i="3"/>
  <c r="BJ93" i="3"/>
  <c r="BK93" i="3" s="1"/>
  <c r="BL86" i="3" s="1"/>
  <c r="E93" i="3"/>
  <c r="F93" i="3" s="1"/>
  <c r="G86" i="3" s="1"/>
  <c r="BJ90" i="3"/>
  <c r="BK90" i="3" s="1"/>
  <c r="BL83" i="3" s="1"/>
  <c r="BM83" i="3" s="1"/>
  <c r="BN83" i="3" s="1"/>
  <c r="F90" i="3"/>
  <c r="G83" i="3" s="1"/>
  <c r="E90" i="3"/>
  <c r="BJ86" i="3"/>
  <c r="BK86" i="3" s="1"/>
  <c r="E86" i="3"/>
  <c r="F86" i="3" s="1"/>
  <c r="BJ83" i="3"/>
  <c r="BK83" i="3" s="1"/>
  <c r="F83" i="3"/>
  <c r="E83" i="3"/>
  <c r="BT77" i="3"/>
  <c r="BU77" i="3" s="1"/>
  <c r="BV70" i="3" s="1"/>
  <c r="BJ77" i="3"/>
  <c r="BK77" i="3" s="1"/>
  <c r="BL70" i="3" s="1"/>
  <c r="O77" i="3"/>
  <c r="P77" i="3" s="1"/>
  <c r="F77" i="3"/>
  <c r="E77" i="3"/>
  <c r="BT74" i="3"/>
  <c r="BU74" i="3" s="1"/>
  <c r="BJ74" i="3"/>
  <c r="BK74" i="3" s="1"/>
  <c r="O74" i="3"/>
  <c r="P74" i="3" s="1"/>
  <c r="F74" i="3"/>
  <c r="G67" i="3" s="1"/>
  <c r="E74" i="3"/>
  <c r="BT70" i="3"/>
  <c r="BU70" i="3" s="1"/>
  <c r="BJ70" i="3"/>
  <c r="BK70" i="3" s="1"/>
  <c r="O70" i="3"/>
  <c r="P70" i="3" s="1"/>
  <c r="E70" i="3"/>
  <c r="F70" i="3" s="1"/>
  <c r="BT67" i="3"/>
  <c r="BU67" i="3" s="1"/>
  <c r="BJ67" i="3"/>
  <c r="BK67" i="3" s="1"/>
  <c r="O67" i="3"/>
  <c r="P67" i="3" s="1"/>
  <c r="F67" i="3"/>
  <c r="E67" i="3"/>
  <c r="E61" i="3"/>
  <c r="F61" i="3" s="1"/>
  <c r="E58" i="3"/>
  <c r="F58" i="3" s="1"/>
  <c r="E54" i="3"/>
  <c r="F54" i="3" s="1"/>
  <c r="E51" i="3"/>
  <c r="F51" i="3" s="1"/>
  <c r="O45" i="3"/>
  <c r="P45" i="3" s="1"/>
  <c r="Q38" i="3" s="1"/>
  <c r="F45" i="3"/>
  <c r="G38" i="3" s="1"/>
  <c r="E45" i="3"/>
  <c r="O42" i="3"/>
  <c r="P42" i="3" s="1"/>
  <c r="E42" i="3"/>
  <c r="F42" i="3" s="1"/>
  <c r="O38" i="3"/>
  <c r="P38" i="3" s="1"/>
  <c r="E38" i="3"/>
  <c r="F38" i="3" s="1"/>
  <c r="O35" i="3"/>
  <c r="P35" i="3" s="1"/>
  <c r="E35" i="3"/>
  <c r="F35" i="3" s="1"/>
  <c r="E28" i="3"/>
  <c r="F28" i="3" s="1"/>
  <c r="G21" i="3" s="1"/>
  <c r="F25" i="3"/>
  <c r="G18" i="3" s="1"/>
  <c r="E25" i="3"/>
  <c r="E21" i="3"/>
  <c r="F21" i="3" s="1"/>
  <c r="F18" i="3"/>
  <c r="E18" i="3"/>
  <c r="O12" i="3"/>
  <c r="P12" i="3" s="1"/>
  <c r="Q5" i="3" s="1"/>
  <c r="E12" i="3"/>
  <c r="F12" i="3" s="1"/>
  <c r="G5" i="3" s="1"/>
  <c r="O9" i="3"/>
  <c r="P9" i="3" s="1"/>
  <c r="Q2" i="3" s="1"/>
  <c r="R2" i="3" s="1"/>
  <c r="S2" i="3" s="1"/>
  <c r="M163" i="3" s="1"/>
  <c r="F9" i="3"/>
  <c r="G2" i="3" s="1"/>
  <c r="E9" i="3"/>
  <c r="O5" i="3"/>
  <c r="P5" i="3" s="1"/>
  <c r="E5" i="3"/>
  <c r="F5" i="3" s="1"/>
  <c r="O2" i="3"/>
  <c r="P2" i="3" s="1"/>
  <c r="F2" i="3"/>
  <c r="E2" i="3"/>
  <c r="O15" i="5"/>
  <c r="O14" i="5"/>
  <c r="O13" i="5"/>
  <c r="O12" i="5"/>
  <c r="O11" i="5"/>
  <c r="O10" i="5"/>
  <c r="O9" i="5"/>
  <c r="O8" i="5"/>
  <c r="O7" i="5"/>
  <c r="O6" i="5"/>
  <c r="O5" i="5"/>
  <c r="P45" i="5"/>
  <c r="P44" i="5"/>
  <c r="P43" i="5"/>
  <c r="P42" i="5"/>
  <c r="P41" i="5"/>
  <c r="P40" i="5"/>
  <c r="O33" i="5"/>
  <c r="O31" i="5"/>
  <c r="O30" i="5"/>
  <c r="O29" i="5"/>
  <c r="O28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D114" i="5"/>
  <c r="D113" i="5"/>
  <c r="D111" i="5"/>
  <c r="D110" i="5"/>
  <c r="D108" i="5"/>
  <c r="D107" i="5"/>
  <c r="D105" i="5"/>
  <c r="D104" i="5"/>
  <c r="D102" i="5"/>
  <c r="D101" i="5"/>
  <c r="H114" i="5"/>
  <c r="H113" i="5"/>
  <c r="H111" i="5"/>
  <c r="H110" i="5"/>
  <c r="H108" i="5"/>
  <c r="H107" i="5"/>
  <c r="H105" i="5"/>
  <c r="H104" i="5"/>
  <c r="H102" i="5"/>
  <c r="H101" i="5"/>
  <c r="D94" i="5"/>
  <c r="D93" i="5"/>
  <c r="D91" i="5"/>
  <c r="D90" i="5"/>
  <c r="D87" i="5"/>
  <c r="D85" i="5"/>
  <c r="D88" i="5" s="1"/>
  <c r="D84" i="5"/>
  <c r="D82" i="5"/>
  <c r="D81" i="5"/>
  <c r="H94" i="5"/>
  <c r="H93" i="5"/>
  <c r="H91" i="5"/>
  <c r="H90" i="5"/>
  <c r="H88" i="5"/>
  <c r="H87" i="5"/>
  <c r="H85" i="5"/>
  <c r="H84" i="5"/>
  <c r="H82" i="5"/>
  <c r="H81" i="5"/>
  <c r="D74" i="5"/>
  <c r="D73" i="5"/>
  <c r="D71" i="5"/>
  <c r="D70" i="5"/>
  <c r="D68" i="5"/>
  <c r="D67" i="5"/>
  <c r="D65" i="5"/>
  <c r="D64" i="5"/>
  <c r="D62" i="5"/>
  <c r="D61" i="5"/>
  <c r="H74" i="5"/>
  <c r="H71" i="5"/>
  <c r="H70" i="5"/>
  <c r="H68" i="5"/>
  <c r="H67" i="5"/>
  <c r="H65" i="5"/>
  <c r="H64" i="5"/>
  <c r="H62" i="5"/>
  <c r="H61" i="5"/>
  <c r="H56" i="5"/>
  <c r="H55" i="5"/>
  <c r="H53" i="5"/>
  <c r="H52" i="5"/>
  <c r="H50" i="5"/>
  <c r="H49" i="5"/>
  <c r="H47" i="5"/>
  <c r="H46" i="5"/>
  <c r="H44" i="5"/>
  <c r="H43" i="5"/>
  <c r="D36" i="5"/>
  <c r="D35" i="5"/>
  <c r="D33" i="5"/>
  <c r="D32" i="5"/>
  <c r="D30" i="5"/>
  <c r="D29" i="5"/>
  <c r="D27" i="5"/>
  <c r="D26" i="5"/>
  <c r="D24" i="5"/>
  <c r="D23" i="5"/>
  <c r="H36" i="5"/>
  <c r="H35" i="5"/>
  <c r="H33" i="5"/>
  <c r="H32" i="5"/>
  <c r="H30" i="5"/>
  <c r="H29" i="5"/>
  <c r="H27" i="5"/>
  <c r="H26" i="5"/>
  <c r="H24" i="5"/>
  <c r="H23" i="5"/>
  <c r="D18" i="5"/>
  <c r="D17" i="5"/>
  <c r="D15" i="5"/>
  <c r="D14" i="5"/>
  <c r="D12" i="5"/>
  <c r="D11" i="5"/>
  <c r="D9" i="5"/>
  <c r="D8" i="5"/>
  <c r="D6" i="5"/>
  <c r="D5" i="5"/>
  <c r="H18" i="5"/>
  <c r="H17" i="5"/>
  <c r="H15" i="5"/>
  <c r="H14" i="5"/>
  <c r="H12" i="5"/>
  <c r="H11" i="5"/>
  <c r="H9" i="5"/>
  <c r="H8" i="5"/>
  <c r="H6" i="5"/>
  <c r="H5" i="5"/>
  <c r="Q134" i="8" l="1"/>
  <c r="G131" i="8"/>
  <c r="Q131" i="8"/>
  <c r="G134" i="8"/>
  <c r="H18" i="8"/>
  <c r="I18" i="8" s="1"/>
  <c r="H131" i="8"/>
  <c r="I131" i="8" s="1"/>
  <c r="N170" i="8" s="1"/>
  <c r="R131" i="8"/>
  <c r="S131" i="8" s="1"/>
  <c r="M167" i="8" s="1"/>
  <c r="G70" i="8"/>
  <c r="H67" i="8" s="1"/>
  <c r="I67" i="8" s="1"/>
  <c r="G99" i="8"/>
  <c r="H99" i="8" s="1"/>
  <c r="I99" i="8" s="1"/>
  <c r="N168" i="8" s="1"/>
  <c r="Q5" i="8"/>
  <c r="R2" i="8" s="1"/>
  <c r="S2" i="8" s="1"/>
  <c r="M163" i="8" s="1"/>
  <c r="G54" i="8"/>
  <c r="BL83" i="8"/>
  <c r="G35" i="8"/>
  <c r="H35" i="8" s="1"/>
  <c r="I35" i="8" s="1"/>
  <c r="N165" i="8" s="1"/>
  <c r="BL70" i="8"/>
  <c r="G86" i="8"/>
  <c r="G102" i="8"/>
  <c r="G147" i="8"/>
  <c r="H2" i="8"/>
  <c r="I2" i="8" s="1"/>
  <c r="BM67" i="8"/>
  <c r="BN67" i="8" s="1"/>
  <c r="G5" i="8"/>
  <c r="G51" i="8"/>
  <c r="G83" i="8"/>
  <c r="H83" i="8" s="1"/>
  <c r="I83" i="8" s="1"/>
  <c r="Q99" i="8"/>
  <c r="R99" i="8" s="1"/>
  <c r="S99" i="8" s="1"/>
  <c r="M166" i="8" s="1"/>
  <c r="Q35" i="8"/>
  <c r="R35" i="8" s="1"/>
  <c r="S35" i="8" s="1"/>
  <c r="M164" i="8" s="1"/>
  <c r="BV70" i="8"/>
  <c r="BW67" i="8" s="1"/>
  <c r="BX67" i="8" s="1"/>
  <c r="BL86" i="8"/>
  <c r="Q102" i="8"/>
  <c r="G150" i="8"/>
  <c r="Q2" i="6"/>
  <c r="R2" i="6" s="1"/>
  <c r="S2" i="6" s="1"/>
  <c r="M163" i="6" s="1"/>
  <c r="G38" i="6"/>
  <c r="BL83" i="6"/>
  <c r="BM83" i="6" s="1"/>
  <c r="BN83" i="6" s="1"/>
  <c r="Q132" i="6"/>
  <c r="R132" i="6" s="1"/>
  <c r="S132" i="6" s="1"/>
  <c r="M167" i="6" s="1"/>
  <c r="R67" i="6"/>
  <c r="S67" i="6" s="1"/>
  <c r="M165" i="6" s="1"/>
  <c r="BV67" i="6"/>
  <c r="BW67" i="6" s="1"/>
  <c r="BX67" i="6" s="1"/>
  <c r="G51" i="6"/>
  <c r="H51" i="6" s="1"/>
  <c r="I51" i="6" s="1"/>
  <c r="G35" i="6"/>
  <c r="G54" i="6"/>
  <c r="G70" i="6"/>
  <c r="H67" i="6" s="1"/>
  <c r="I67" i="6" s="1"/>
  <c r="N167" i="6" s="1"/>
  <c r="Q35" i="6"/>
  <c r="R35" i="6" s="1"/>
  <c r="S35" i="6" s="1"/>
  <c r="M164" i="6" s="1"/>
  <c r="Q70" i="6"/>
  <c r="G148" i="6"/>
  <c r="H148" i="6" s="1"/>
  <c r="I148" i="6" s="1"/>
  <c r="N172" i="6" s="1"/>
  <c r="BL67" i="6"/>
  <c r="BM67" i="6" s="1"/>
  <c r="BN67" i="6" s="1"/>
  <c r="H2" i="6"/>
  <c r="I2" i="6" s="1"/>
  <c r="N163" i="6" s="1"/>
  <c r="H18" i="6"/>
  <c r="I18" i="6" s="1"/>
  <c r="N164" i="6" s="1"/>
  <c r="BL70" i="6"/>
  <c r="H83" i="6"/>
  <c r="I83" i="6" s="1"/>
  <c r="N168" i="6" s="1"/>
  <c r="G132" i="6"/>
  <c r="H132" i="6" s="1"/>
  <c r="I132" i="6" s="1"/>
  <c r="N171" i="6" s="1"/>
  <c r="G151" i="6"/>
  <c r="G51" i="3"/>
  <c r="BV67" i="3"/>
  <c r="BW67" i="3" s="1"/>
  <c r="BX67" i="3" s="1"/>
  <c r="G35" i="3"/>
  <c r="H35" i="3" s="1"/>
  <c r="I35" i="3" s="1"/>
  <c r="N165" i="3" s="1"/>
  <c r="G54" i="3"/>
  <c r="G70" i="3"/>
  <c r="H67" i="3" s="1"/>
  <c r="I67" i="3" s="1"/>
  <c r="Q35" i="3"/>
  <c r="R35" i="3" s="1"/>
  <c r="S35" i="3" s="1"/>
  <c r="M164" i="3" s="1"/>
  <c r="M179" i="3" s="1"/>
  <c r="Q70" i="3"/>
  <c r="G148" i="3"/>
  <c r="H148" i="3" s="1"/>
  <c r="I148" i="3" s="1"/>
  <c r="N172" i="3" s="1"/>
  <c r="Q67" i="3"/>
  <c r="R67" i="3" s="1"/>
  <c r="S67" i="3" s="1"/>
  <c r="M165" i="3" s="1"/>
  <c r="BL67" i="3"/>
  <c r="BM67" i="3" s="1"/>
  <c r="BN67" i="3" s="1"/>
  <c r="H2" i="3"/>
  <c r="I2" i="3" s="1"/>
  <c r="H18" i="3"/>
  <c r="I18" i="3" s="1"/>
  <c r="H83" i="3"/>
  <c r="I83" i="3" s="1"/>
  <c r="G132" i="3"/>
  <c r="H132" i="3" s="1"/>
  <c r="I132" i="3" s="1"/>
  <c r="N171" i="3" s="1"/>
  <c r="H147" i="8" l="1"/>
  <c r="I147" i="8" s="1"/>
  <c r="N171" i="8" s="1"/>
  <c r="M174" i="8"/>
  <c r="L179" i="8" s="1"/>
  <c r="N176" i="8"/>
  <c r="O176" i="8" s="1"/>
  <c r="M175" i="8"/>
  <c r="L180" i="8" s="1"/>
  <c r="H51" i="8"/>
  <c r="I51" i="8" s="1"/>
  <c r="N174" i="8"/>
  <c r="M179" i="8" s="1"/>
  <c r="N175" i="8"/>
  <c r="M180" i="8" s="1"/>
  <c r="BM83" i="8"/>
  <c r="BN83" i="8" s="1"/>
  <c r="H35" i="6"/>
  <c r="I35" i="6" s="1"/>
  <c r="N179" i="6" s="1"/>
  <c r="M184" i="6" s="1"/>
  <c r="M180" i="6"/>
  <c r="L185" i="6" s="1"/>
  <c r="M179" i="6"/>
  <c r="L184" i="6" s="1"/>
  <c r="N181" i="6"/>
  <c r="O181" i="6" s="1"/>
  <c r="M180" i="3"/>
  <c r="H51" i="3"/>
  <c r="I51" i="3" s="1"/>
  <c r="N166" i="3" s="1"/>
  <c r="N181" i="3" s="1"/>
  <c r="O181" i="3" s="1"/>
  <c r="N180" i="6" l="1"/>
  <c r="M185" i="6" s="1"/>
  <c r="N180" i="3"/>
  <c r="N179" i="3"/>
  <c r="E157" i="7" l="1"/>
  <c r="F157" i="7" s="1"/>
  <c r="E154" i="7"/>
  <c r="F154" i="7" s="1"/>
  <c r="E150" i="7"/>
  <c r="F150" i="7" s="1"/>
  <c r="E147" i="7"/>
  <c r="F147" i="7" s="1"/>
  <c r="O141" i="7"/>
  <c r="P141" i="7" s="1"/>
  <c r="E141" i="7"/>
  <c r="F141" i="7" s="1"/>
  <c r="O138" i="7"/>
  <c r="P138" i="7" s="1"/>
  <c r="E138" i="7"/>
  <c r="F138" i="7" s="1"/>
  <c r="O134" i="7"/>
  <c r="P134" i="7" s="1"/>
  <c r="E134" i="7"/>
  <c r="F134" i="7" s="1"/>
  <c r="O131" i="7"/>
  <c r="P131" i="7" s="1"/>
  <c r="E131" i="7"/>
  <c r="F131" i="7" s="1"/>
  <c r="E125" i="7"/>
  <c r="F125" i="7" s="1"/>
  <c r="E122" i="7"/>
  <c r="F122" i="7" s="1"/>
  <c r="E118" i="7"/>
  <c r="F118" i="7" s="1"/>
  <c r="E115" i="7"/>
  <c r="F115" i="7" s="1"/>
  <c r="O109" i="7"/>
  <c r="P109" i="7" s="1"/>
  <c r="E109" i="7"/>
  <c r="F109" i="7" s="1"/>
  <c r="O106" i="7"/>
  <c r="P106" i="7" s="1"/>
  <c r="E106" i="7"/>
  <c r="F106" i="7" s="1"/>
  <c r="O102" i="7"/>
  <c r="P102" i="7" s="1"/>
  <c r="E102" i="7"/>
  <c r="F102" i="7" s="1"/>
  <c r="O99" i="7"/>
  <c r="P99" i="7" s="1"/>
  <c r="E99" i="7"/>
  <c r="F99" i="7" s="1"/>
  <c r="BJ93" i="7"/>
  <c r="BK93" i="7" s="1"/>
  <c r="E93" i="7"/>
  <c r="F93" i="7" s="1"/>
  <c r="BJ90" i="7"/>
  <c r="BK90" i="7" s="1"/>
  <c r="E90" i="7"/>
  <c r="F90" i="7" s="1"/>
  <c r="BJ86" i="7"/>
  <c r="BK86" i="7" s="1"/>
  <c r="E86" i="7"/>
  <c r="F86" i="7" s="1"/>
  <c r="BJ83" i="7"/>
  <c r="BK83" i="7" s="1"/>
  <c r="E83" i="7"/>
  <c r="F83" i="7" s="1"/>
  <c r="BT77" i="7"/>
  <c r="BU77" i="7" s="1"/>
  <c r="BJ77" i="7"/>
  <c r="BK77" i="7" s="1"/>
  <c r="O77" i="7"/>
  <c r="P77" i="7" s="1"/>
  <c r="E77" i="7"/>
  <c r="F77" i="7" s="1"/>
  <c r="BT74" i="7"/>
  <c r="BU74" i="7" s="1"/>
  <c r="BJ74" i="7"/>
  <c r="BK74" i="7" s="1"/>
  <c r="O74" i="7"/>
  <c r="P74" i="7" s="1"/>
  <c r="E74" i="7"/>
  <c r="F74" i="7" s="1"/>
  <c r="BT70" i="7"/>
  <c r="BU70" i="7" s="1"/>
  <c r="BJ70" i="7"/>
  <c r="BK70" i="7" s="1"/>
  <c r="O70" i="7"/>
  <c r="P70" i="7" s="1"/>
  <c r="E70" i="7"/>
  <c r="F70" i="7" s="1"/>
  <c r="BT67" i="7"/>
  <c r="BU67" i="7" s="1"/>
  <c r="BJ67" i="7"/>
  <c r="BK67" i="7" s="1"/>
  <c r="O67" i="7"/>
  <c r="P67" i="7" s="1"/>
  <c r="E67" i="7"/>
  <c r="F67" i="7" s="1"/>
  <c r="E61" i="7"/>
  <c r="F61" i="7" s="1"/>
  <c r="E58" i="7"/>
  <c r="F58" i="7" s="1"/>
  <c r="E54" i="7"/>
  <c r="F54" i="7" s="1"/>
  <c r="E51" i="7"/>
  <c r="F51" i="7" s="1"/>
  <c r="O45" i="7"/>
  <c r="P45" i="7" s="1"/>
  <c r="E45" i="7"/>
  <c r="F45" i="7" s="1"/>
  <c r="O42" i="7"/>
  <c r="P42" i="7" s="1"/>
  <c r="E42" i="7"/>
  <c r="F42" i="7" s="1"/>
  <c r="O38" i="7"/>
  <c r="P38" i="7" s="1"/>
  <c r="E38" i="7"/>
  <c r="F38" i="7" s="1"/>
  <c r="O35" i="7"/>
  <c r="P35" i="7" s="1"/>
  <c r="E35" i="7"/>
  <c r="F35" i="7" s="1"/>
  <c r="E28" i="7"/>
  <c r="F28" i="7" s="1"/>
  <c r="E25" i="7"/>
  <c r="F25" i="7" s="1"/>
  <c r="E21" i="7"/>
  <c r="F21" i="7" s="1"/>
  <c r="E18" i="7"/>
  <c r="F18" i="7" s="1"/>
  <c r="O12" i="7"/>
  <c r="P12" i="7" s="1"/>
  <c r="E12" i="7"/>
  <c r="F12" i="7" s="1"/>
  <c r="O9" i="7"/>
  <c r="P9" i="7" s="1"/>
  <c r="E9" i="7"/>
  <c r="F9" i="7" s="1"/>
  <c r="O5" i="7"/>
  <c r="P5" i="7" s="1"/>
  <c r="E5" i="7"/>
  <c r="F5" i="7" s="1"/>
  <c r="O2" i="7"/>
  <c r="P2" i="7" s="1"/>
  <c r="E2" i="7"/>
  <c r="F2" i="7" s="1"/>
  <c r="E28" i="4"/>
  <c r="F28" i="4" s="1"/>
  <c r="E25" i="4"/>
  <c r="E21" i="4"/>
  <c r="F21" i="4" s="1"/>
  <c r="E18" i="4"/>
  <c r="E12" i="4"/>
  <c r="F12" i="4" s="1"/>
  <c r="E9" i="4"/>
  <c r="F9" i="4" s="1"/>
  <c r="E5" i="4"/>
  <c r="F5" i="4" s="1"/>
  <c r="E2" i="4"/>
  <c r="E158" i="4"/>
  <c r="F158" i="4" s="1"/>
  <c r="E155" i="4"/>
  <c r="F155" i="4" s="1"/>
  <c r="G148" i="4" s="1"/>
  <c r="E151" i="4"/>
  <c r="F151" i="4" s="1"/>
  <c r="E148" i="4"/>
  <c r="F148" i="4" s="1"/>
  <c r="O142" i="4"/>
  <c r="P142" i="4" s="1"/>
  <c r="E142" i="4"/>
  <c r="F142" i="4" s="1"/>
  <c r="G135" i="4" s="1"/>
  <c r="O139" i="4"/>
  <c r="P139" i="4" s="1"/>
  <c r="E139" i="4"/>
  <c r="F139" i="4" s="1"/>
  <c r="G132" i="4" s="1"/>
  <c r="O135" i="4"/>
  <c r="P135" i="4" s="1"/>
  <c r="E135" i="4"/>
  <c r="F135" i="4" s="1"/>
  <c r="O132" i="4"/>
  <c r="P132" i="4" s="1"/>
  <c r="E132" i="4"/>
  <c r="F132" i="4" s="1"/>
  <c r="E125" i="4"/>
  <c r="F125" i="4" s="1"/>
  <c r="E122" i="4"/>
  <c r="F122" i="4" s="1"/>
  <c r="E118" i="4"/>
  <c r="F118" i="4" s="1"/>
  <c r="E115" i="4"/>
  <c r="F115" i="4" s="1"/>
  <c r="O109" i="4"/>
  <c r="P109" i="4" s="1"/>
  <c r="E109" i="4"/>
  <c r="F109" i="4" s="1"/>
  <c r="O106" i="4"/>
  <c r="P106" i="4" s="1"/>
  <c r="E106" i="4"/>
  <c r="F106" i="4" s="1"/>
  <c r="O102" i="4"/>
  <c r="P102" i="4" s="1"/>
  <c r="E102" i="4"/>
  <c r="F102" i="4" s="1"/>
  <c r="O99" i="4"/>
  <c r="P99" i="4" s="1"/>
  <c r="E99" i="4"/>
  <c r="F99" i="4" s="1"/>
  <c r="BK93" i="4"/>
  <c r="BJ93" i="4"/>
  <c r="E93" i="4"/>
  <c r="F93" i="4" s="1"/>
  <c r="BJ90" i="4"/>
  <c r="BK90" i="4" s="1"/>
  <c r="BL83" i="4" s="1"/>
  <c r="E90" i="4"/>
  <c r="F90" i="4" s="1"/>
  <c r="BJ86" i="4"/>
  <c r="BK86" i="4" s="1"/>
  <c r="E86" i="4"/>
  <c r="F86" i="4" s="1"/>
  <c r="BJ83" i="4"/>
  <c r="BK83" i="4" s="1"/>
  <c r="E83" i="4"/>
  <c r="F83" i="4" s="1"/>
  <c r="BT77" i="4"/>
  <c r="BU77" i="4" s="1"/>
  <c r="BJ77" i="4"/>
  <c r="BK77" i="4" s="1"/>
  <c r="O77" i="4"/>
  <c r="P77" i="4" s="1"/>
  <c r="E77" i="4"/>
  <c r="F77" i="4" s="1"/>
  <c r="BU74" i="4"/>
  <c r="BT74" i="4"/>
  <c r="BJ74" i="4"/>
  <c r="BK74" i="4" s="1"/>
  <c r="O74" i="4"/>
  <c r="P74" i="4" s="1"/>
  <c r="E74" i="4"/>
  <c r="F74" i="4" s="1"/>
  <c r="BT70" i="4"/>
  <c r="BU70" i="4" s="1"/>
  <c r="BJ70" i="4"/>
  <c r="BK70" i="4" s="1"/>
  <c r="O70" i="4"/>
  <c r="P70" i="4" s="1"/>
  <c r="Q70" i="4" s="1"/>
  <c r="E70" i="4"/>
  <c r="F70" i="4" s="1"/>
  <c r="BT67" i="4"/>
  <c r="BU67" i="4" s="1"/>
  <c r="BV67" i="4" s="1"/>
  <c r="BJ67" i="4"/>
  <c r="BK67" i="4" s="1"/>
  <c r="O67" i="4"/>
  <c r="P67" i="4" s="1"/>
  <c r="E67" i="4"/>
  <c r="F67" i="4" s="1"/>
  <c r="E61" i="4"/>
  <c r="F61" i="4" s="1"/>
  <c r="E58" i="4"/>
  <c r="F58" i="4" s="1"/>
  <c r="E54" i="4"/>
  <c r="F54" i="4" s="1"/>
  <c r="E51" i="4"/>
  <c r="F51" i="4" s="1"/>
  <c r="O45" i="4"/>
  <c r="P45" i="4" s="1"/>
  <c r="E45" i="4"/>
  <c r="F45" i="4" s="1"/>
  <c r="O42" i="4"/>
  <c r="P42" i="4" s="1"/>
  <c r="E42" i="4"/>
  <c r="F42" i="4" s="1"/>
  <c r="O38" i="4"/>
  <c r="P38" i="4" s="1"/>
  <c r="E38" i="4"/>
  <c r="F38" i="4" s="1"/>
  <c r="O35" i="4"/>
  <c r="P35" i="4" s="1"/>
  <c r="E35" i="4"/>
  <c r="F35" i="4" s="1"/>
  <c r="F25" i="4"/>
  <c r="F18" i="4"/>
  <c r="O12" i="4"/>
  <c r="P12" i="4" s="1"/>
  <c r="O9" i="4"/>
  <c r="P9" i="4" s="1"/>
  <c r="O5" i="4"/>
  <c r="P5" i="4" s="1"/>
  <c r="O2" i="4"/>
  <c r="P2" i="4" s="1"/>
  <c r="F2" i="4"/>
  <c r="O24" i="5"/>
  <c r="O23" i="5"/>
  <c r="O22" i="5"/>
  <c r="O21" i="5"/>
  <c r="O20" i="5"/>
  <c r="O19" i="5"/>
  <c r="O18" i="5"/>
  <c r="O17" i="5"/>
  <c r="O16" i="5"/>
  <c r="G21" i="4" l="1"/>
  <c r="Q134" i="7"/>
  <c r="BL86" i="4"/>
  <c r="G35" i="4"/>
  <c r="BV70" i="4"/>
  <c r="BW67" i="4" s="1"/>
  <c r="BX67" i="4" s="1"/>
  <c r="BM83" i="4"/>
  <c r="BN83" i="4" s="1"/>
  <c r="G134" i="7"/>
  <c r="Q131" i="7"/>
  <c r="R131" i="7" s="1"/>
  <c r="S131" i="7" s="1"/>
  <c r="M167" i="7" s="1"/>
  <c r="G150" i="7"/>
  <c r="G131" i="7"/>
  <c r="G147" i="7"/>
  <c r="BL83" i="7"/>
  <c r="Q99" i="7"/>
  <c r="BL86" i="7"/>
  <c r="Q102" i="7"/>
  <c r="Q70" i="7"/>
  <c r="G38" i="7"/>
  <c r="BV67" i="7"/>
  <c r="G67" i="7"/>
  <c r="BL67" i="7"/>
  <c r="G51" i="7"/>
  <c r="G99" i="7"/>
  <c r="Q2" i="7"/>
  <c r="BV70" i="7"/>
  <c r="G118" i="7"/>
  <c r="G115" i="7"/>
  <c r="G83" i="7"/>
  <c r="Q67" i="7"/>
  <c r="G54" i="7"/>
  <c r="Q35" i="7"/>
  <c r="G18" i="7"/>
  <c r="G21" i="7"/>
  <c r="G2" i="7"/>
  <c r="Q5" i="7"/>
  <c r="BL70" i="7"/>
  <c r="G5" i="7"/>
  <c r="Q38" i="7"/>
  <c r="G86" i="7"/>
  <c r="G102" i="7"/>
  <c r="G35" i="7"/>
  <c r="G70" i="7"/>
  <c r="Q132" i="4"/>
  <c r="G151" i="4"/>
  <c r="H148" i="4" s="1"/>
  <c r="I148" i="4" s="1"/>
  <c r="N172" i="4" s="1"/>
  <c r="Q102" i="4"/>
  <c r="G115" i="4"/>
  <c r="H115" i="4" s="1"/>
  <c r="I115" i="4" s="1"/>
  <c r="N170" i="4" s="1"/>
  <c r="Q99" i="4"/>
  <c r="R99" i="4" s="1"/>
  <c r="S99" i="4" s="1"/>
  <c r="M166" i="4" s="1"/>
  <c r="G70" i="4"/>
  <c r="G86" i="4"/>
  <c r="G51" i="4"/>
  <c r="H51" i="4" s="1"/>
  <c r="I51" i="4" s="1"/>
  <c r="N166" i="4" s="1"/>
  <c r="Q35" i="4"/>
  <c r="G54" i="4"/>
  <c r="G38" i="4"/>
  <c r="Q5" i="4"/>
  <c r="G2" i="4"/>
  <c r="G18" i="4"/>
  <c r="H18" i="4" s="1"/>
  <c r="I18" i="4" s="1"/>
  <c r="N164" i="4" s="1"/>
  <c r="G67" i="4"/>
  <c r="G118" i="4"/>
  <c r="H132" i="4"/>
  <c r="I132" i="4" s="1"/>
  <c r="N171" i="4" s="1"/>
  <c r="G102" i="4"/>
  <c r="BL70" i="4"/>
  <c r="G99" i="4"/>
  <c r="Q2" i="4"/>
  <c r="R2" i="4" s="1"/>
  <c r="S2" i="4" s="1"/>
  <c r="M163" i="4" s="1"/>
  <c r="Q38" i="4"/>
  <c r="R35" i="4" s="1"/>
  <c r="S35" i="4" s="1"/>
  <c r="M164" i="4" s="1"/>
  <c r="Q67" i="4"/>
  <c r="R67" i="4" s="1"/>
  <c r="S67" i="4" s="1"/>
  <c r="M165" i="4" s="1"/>
  <c r="Q135" i="4"/>
  <c r="G5" i="4"/>
  <c r="BL67" i="4"/>
  <c r="BM67" i="4" s="1"/>
  <c r="BN67" i="4" s="1"/>
  <c r="G83" i="4"/>
  <c r="H131" i="7" l="1"/>
  <c r="I131" i="7" s="1"/>
  <c r="R132" i="4"/>
  <c r="S132" i="4" s="1"/>
  <c r="M167" i="4" s="1"/>
  <c r="H83" i="4"/>
  <c r="I83" i="4" s="1"/>
  <c r="N168" i="4" s="1"/>
  <c r="H2" i="4"/>
  <c r="I2" i="4" s="1"/>
  <c r="N163" i="4" s="1"/>
  <c r="H67" i="4"/>
  <c r="I67" i="4" s="1"/>
  <c r="N167" i="4" s="1"/>
  <c r="N181" i="4" s="1"/>
  <c r="O181" i="4" s="1"/>
  <c r="H35" i="4"/>
  <c r="I35" i="4" s="1"/>
  <c r="N165" i="4" s="1"/>
  <c r="H147" i="7"/>
  <c r="I147" i="7" s="1"/>
  <c r="R35" i="7"/>
  <c r="S35" i="7" s="1"/>
  <c r="M164" i="7" s="1"/>
  <c r="R67" i="7"/>
  <c r="S67" i="7" s="1"/>
  <c r="M165" i="7" s="1"/>
  <c r="BM83" i="7"/>
  <c r="BN83" i="7" s="1"/>
  <c r="R99" i="7"/>
  <c r="S99" i="7" s="1"/>
  <c r="M166" i="7" s="1"/>
  <c r="H67" i="7"/>
  <c r="I67" i="7" s="1"/>
  <c r="N166" i="7" s="1"/>
  <c r="H51" i="7"/>
  <c r="I51" i="7" s="1"/>
  <c r="H35" i="7"/>
  <c r="I35" i="7" s="1"/>
  <c r="N165" i="7" s="1"/>
  <c r="H99" i="7"/>
  <c r="I99" i="7" s="1"/>
  <c r="N168" i="7" s="1"/>
  <c r="BM67" i="7"/>
  <c r="BN67" i="7" s="1"/>
  <c r="H83" i="7"/>
  <c r="I83" i="7" s="1"/>
  <c r="N167" i="7" s="1"/>
  <c r="BW67" i="7"/>
  <c r="BX67" i="7" s="1"/>
  <c r="H115" i="7"/>
  <c r="I115" i="7" s="1"/>
  <c r="N169" i="7" s="1"/>
  <c r="R2" i="7"/>
  <c r="S2" i="7" s="1"/>
  <c r="M163" i="7" s="1"/>
  <c r="H2" i="7"/>
  <c r="I2" i="7" s="1"/>
  <c r="H18" i="7"/>
  <c r="I18" i="7" s="1"/>
  <c r="M179" i="4"/>
  <c r="L184" i="4" s="1"/>
  <c r="M180" i="4"/>
  <c r="L185" i="4" s="1"/>
  <c r="H99" i="4"/>
  <c r="I99" i="4" s="1"/>
  <c r="N169" i="4" s="1"/>
  <c r="N179" i="4" l="1"/>
  <c r="M184" i="4" s="1"/>
  <c r="M174" i="7"/>
  <c r="L179" i="7" s="1"/>
  <c r="M175" i="7"/>
  <c r="L180" i="7" s="1"/>
  <c r="N175" i="7"/>
  <c r="M180" i="7" s="1"/>
  <c r="N176" i="7"/>
  <c r="O176" i="7" s="1"/>
  <c r="N174" i="7"/>
  <c r="M179" i="7" s="1"/>
  <c r="N180" i="4"/>
  <c r="M185" i="4" s="1"/>
  <c r="BJ93" i="1" l="1"/>
  <c r="BJ90" i="1"/>
  <c r="BT77" i="1"/>
  <c r="BU77" i="1" s="1"/>
  <c r="BJ77" i="1"/>
  <c r="BT74" i="1"/>
  <c r="BU74" i="1" s="1"/>
  <c r="BJ74" i="1"/>
  <c r="F67" i="1"/>
  <c r="O77" i="1"/>
  <c r="O74" i="1"/>
  <c r="O70" i="1"/>
  <c r="O67" i="1"/>
  <c r="E93" i="1"/>
  <c r="E90" i="1"/>
  <c r="E86" i="1"/>
  <c r="E83" i="1"/>
  <c r="E77" i="1"/>
  <c r="E74" i="1"/>
  <c r="E70" i="1"/>
  <c r="E67" i="1"/>
  <c r="O45" i="1"/>
  <c r="O42" i="1"/>
  <c r="O38" i="1"/>
  <c r="O35" i="1"/>
  <c r="E61" i="1"/>
  <c r="E58" i="1"/>
  <c r="E54" i="1"/>
  <c r="E51" i="1"/>
  <c r="E45" i="1"/>
  <c r="E42" i="1"/>
  <c r="E38" i="1"/>
  <c r="E35" i="1"/>
  <c r="O9" i="1"/>
  <c r="O5" i="1"/>
  <c r="O2" i="1"/>
  <c r="E28" i="1"/>
  <c r="E25" i="1"/>
  <c r="E21" i="1"/>
  <c r="E18" i="1"/>
  <c r="E12" i="1"/>
  <c r="E9" i="1"/>
  <c r="E5" i="1"/>
  <c r="E2" i="1"/>
  <c r="E125" i="1" l="1"/>
  <c r="F125" i="1" s="1"/>
  <c r="E122" i="1"/>
  <c r="F122" i="1" s="1"/>
  <c r="E118" i="1"/>
  <c r="F118" i="1" s="1"/>
  <c r="E115" i="1"/>
  <c r="F115" i="1" s="1"/>
  <c r="O109" i="1"/>
  <c r="P109" i="1" s="1"/>
  <c r="Q102" i="1" s="1"/>
  <c r="E109" i="1"/>
  <c r="F109" i="1" s="1"/>
  <c r="G102" i="1" s="1"/>
  <c r="O106" i="1"/>
  <c r="P106" i="1" s="1"/>
  <c r="Q99" i="1" s="1"/>
  <c r="E106" i="1"/>
  <c r="F106" i="1" s="1"/>
  <c r="O102" i="1"/>
  <c r="P102" i="1" s="1"/>
  <c r="E102" i="1"/>
  <c r="F102" i="1" s="1"/>
  <c r="O99" i="1"/>
  <c r="P99" i="1" s="1"/>
  <c r="E99" i="1"/>
  <c r="F99" i="1" s="1"/>
  <c r="F93" i="1"/>
  <c r="F90" i="1"/>
  <c r="F86" i="1"/>
  <c r="F83" i="1"/>
  <c r="P77" i="1"/>
  <c r="F77" i="1"/>
  <c r="P74" i="1"/>
  <c r="F74" i="1"/>
  <c r="P70" i="1"/>
  <c r="F70" i="1"/>
  <c r="P67" i="1"/>
  <c r="BK93" i="1"/>
  <c r="BK90" i="1"/>
  <c r="BJ86" i="1"/>
  <c r="BK86" i="1" s="1"/>
  <c r="BJ83" i="1"/>
  <c r="BK83" i="1" s="1"/>
  <c r="BK77" i="1"/>
  <c r="BK74" i="1"/>
  <c r="BT70" i="1"/>
  <c r="BU70" i="1" s="1"/>
  <c r="BJ70" i="1"/>
  <c r="BK70" i="1" s="1"/>
  <c r="BT67" i="1"/>
  <c r="BU67" i="1" s="1"/>
  <c r="BJ67" i="1"/>
  <c r="BK67" i="1" s="1"/>
  <c r="E132" i="1"/>
  <c r="F132" i="1"/>
  <c r="O132" i="1"/>
  <c r="P132" i="1"/>
  <c r="E135" i="1"/>
  <c r="F135" i="1"/>
  <c r="O135" i="1"/>
  <c r="P135" i="1" s="1"/>
  <c r="E139" i="1"/>
  <c r="F139" i="1" s="1"/>
  <c r="O139" i="1"/>
  <c r="P139" i="1" s="1"/>
  <c r="E142" i="1"/>
  <c r="F142" i="1" s="1"/>
  <c r="O142" i="1"/>
  <c r="P142" i="1" s="1"/>
  <c r="E148" i="1"/>
  <c r="F148" i="1"/>
  <c r="E151" i="1"/>
  <c r="F151" i="1" s="1"/>
  <c r="F2" i="1"/>
  <c r="P2" i="1"/>
  <c r="F5" i="1"/>
  <c r="P5" i="1"/>
  <c r="F9" i="1"/>
  <c r="P9" i="1"/>
  <c r="F12" i="1"/>
  <c r="O12" i="1"/>
  <c r="P12" i="1" s="1"/>
  <c r="F18" i="1"/>
  <c r="F21" i="1"/>
  <c r="F25" i="1"/>
  <c r="F28" i="1"/>
  <c r="G21" i="1" s="1"/>
  <c r="F35" i="1"/>
  <c r="P35" i="1"/>
  <c r="F38" i="1"/>
  <c r="P38" i="1"/>
  <c r="F42" i="1"/>
  <c r="P42" i="1"/>
  <c r="F45" i="1"/>
  <c r="P45" i="1"/>
  <c r="F51" i="1"/>
  <c r="F54" i="1"/>
  <c r="F58" i="1"/>
  <c r="F61" i="1"/>
  <c r="E155" i="1"/>
  <c r="F155" i="1" s="1"/>
  <c r="E158" i="1"/>
  <c r="F158" i="1" s="1"/>
  <c r="G70" i="1" l="1"/>
  <c r="G132" i="1"/>
  <c r="G99" i="1"/>
  <c r="H99" i="1"/>
  <c r="I99" i="1" s="1"/>
  <c r="N169" i="1" s="1"/>
  <c r="R99" i="1"/>
  <c r="S99" i="1" s="1"/>
  <c r="M166" i="1" s="1"/>
  <c r="Q67" i="1"/>
  <c r="G67" i="1"/>
  <c r="H67" i="1" s="1"/>
  <c r="Q70" i="1"/>
  <c r="G115" i="1"/>
  <c r="G118" i="1"/>
  <c r="G18" i="1"/>
  <c r="H18" i="1" s="1"/>
  <c r="I18" i="1" s="1"/>
  <c r="N164" i="1" s="1"/>
  <c r="Q135" i="1"/>
  <c r="G38" i="1"/>
  <c r="G54" i="1"/>
  <c r="G135" i="1"/>
  <c r="H132" i="1" s="1"/>
  <c r="I132" i="1" s="1"/>
  <c r="N171" i="1" s="1"/>
  <c r="Q2" i="1"/>
  <c r="BL70" i="1"/>
  <c r="Q132" i="1"/>
  <c r="G5" i="1"/>
  <c r="G2" i="1"/>
  <c r="BV67" i="1"/>
  <c r="BV70" i="1"/>
  <c r="G83" i="1"/>
  <c r="G86" i="1"/>
  <c r="BL83" i="1"/>
  <c r="G151" i="1"/>
  <c r="BL67" i="1"/>
  <c r="BL86" i="1"/>
  <c r="G148" i="1"/>
  <c r="Q38" i="1"/>
  <c r="G51" i="1"/>
  <c r="G35" i="1"/>
  <c r="H35" i="1" s="1"/>
  <c r="I35" i="1" s="1"/>
  <c r="N165" i="1" s="1"/>
  <c r="Q35" i="1"/>
  <c r="Q5" i="1"/>
  <c r="I67" i="1" l="1"/>
  <c r="N167" i="1" s="1"/>
  <c r="R132" i="1"/>
  <c r="S132" i="1" s="1"/>
  <c r="M167" i="1" s="1"/>
  <c r="R67" i="1"/>
  <c r="S67" i="1" s="1"/>
  <c r="M165" i="1" s="1"/>
  <c r="H115" i="1"/>
  <c r="I115" i="1" s="1"/>
  <c r="N170" i="1" s="1"/>
  <c r="H51" i="1"/>
  <c r="I51" i="1" s="1"/>
  <c r="N166" i="1" s="1"/>
  <c r="BM67" i="1"/>
  <c r="BN67" i="1" s="1"/>
  <c r="H148" i="1"/>
  <c r="I148" i="1" s="1"/>
  <c r="N172" i="1" s="1"/>
  <c r="BW67" i="1"/>
  <c r="BX67" i="1" s="1"/>
  <c r="R2" i="1"/>
  <c r="S2" i="1" s="1"/>
  <c r="M163" i="1" s="1"/>
  <c r="H2" i="1"/>
  <c r="H83" i="1"/>
  <c r="I83" i="1" s="1"/>
  <c r="N168" i="1" s="1"/>
  <c r="R35" i="1"/>
  <c r="S35" i="1" s="1"/>
  <c r="M164" i="1" s="1"/>
  <c r="BM83" i="1"/>
  <c r="BN83" i="1" s="1"/>
  <c r="M180" i="1" l="1"/>
  <c r="L185" i="1" s="1"/>
  <c r="M185" i="1"/>
  <c r="I2" i="1"/>
  <c r="N163" i="1" s="1"/>
  <c r="M179" i="1"/>
  <c r="L184" i="1" s="1"/>
  <c r="M184" i="1"/>
  <c r="N180" i="1" l="1"/>
  <c r="N181" i="1"/>
  <c r="O181" i="1" s="1"/>
  <c r="N179" i="1"/>
</calcChain>
</file>

<file path=xl/sharedStrings.xml><?xml version="1.0" encoding="utf-8"?>
<sst xmlns="http://schemas.openxmlformats.org/spreadsheetml/2006/main" count="4598" uniqueCount="83">
  <si>
    <t>T</t>
  </si>
  <si>
    <t>test.t</t>
  </si>
  <si>
    <t>dev.std</t>
  </si>
  <si>
    <t>media</t>
  </si>
  <si>
    <t>bianco</t>
  </si>
  <si>
    <t>Controllo</t>
  </si>
  <si>
    <t xml:space="preserve">Campione </t>
  </si>
  <si>
    <t>na</t>
  </si>
  <si>
    <t xml:space="preserve"> Control</t>
  </si>
  <si>
    <t>GPX1</t>
  </si>
  <si>
    <t>SP5 T</t>
  </si>
  <si>
    <t>RQ</t>
  </si>
  <si>
    <t>C(T) Avg.</t>
  </si>
  <si>
    <t>C(T)</t>
  </si>
  <si>
    <t>C(T) outsider</t>
  </si>
  <si>
    <t>Label</t>
  </si>
  <si>
    <t>Cells</t>
  </si>
  <si>
    <t>Well</t>
  </si>
  <si>
    <t xml:space="preserve">TB T SP2  </t>
  </si>
  <si>
    <t xml:space="preserve">TB T SP2 </t>
  </si>
  <si>
    <t>SP2 T</t>
  </si>
  <si>
    <t xml:space="preserve">TB T SP1  </t>
  </si>
  <si>
    <t>GAPDH</t>
  </si>
  <si>
    <t>SP1 T</t>
  </si>
  <si>
    <t>SP3 T</t>
  </si>
  <si>
    <t>SP4 T</t>
  </si>
  <si>
    <t>Avg Delta CT5</t>
  </si>
  <si>
    <t>delta delta CT5</t>
  </si>
  <si>
    <t>CT51</t>
  </si>
  <si>
    <t>SP1 CT5</t>
  </si>
  <si>
    <t>CT52</t>
  </si>
  <si>
    <t xml:space="preserve">TB CT5 SP1  </t>
  </si>
  <si>
    <t>SP2 CT5</t>
  </si>
  <si>
    <t xml:space="preserve">TB CT5 SP2  </t>
  </si>
  <si>
    <t>SP3 CT5</t>
  </si>
  <si>
    <t>SP4 CT5</t>
  </si>
  <si>
    <t>SP5 CT5</t>
  </si>
  <si>
    <t>CT5</t>
  </si>
  <si>
    <t>C(T (1°)+1°) ouT (1°)+1°sider</t>
  </si>
  <si>
    <t>C(T (1°)+1°)</t>
  </si>
  <si>
    <t>C(T (1°)+1°) Avg.</t>
  </si>
  <si>
    <t>Avg DelT (1°)+1°a CT (1°)+1°5</t>
  </si>
  <si>
    <t>delT (1°)+1°a delT (1°)+1°a CT (1°)+1°5</t>
  </si>
  <si>
    <t>SP1 T (1°)+1°</t>
  </si>
  <si>
    <t>CT (1°)+1°51</t>
  </si>
  <si>
    <t xml:space="preserve">TB T SP4  </t>
  </si>
  <si>
    <t xml:space="preserve">TB T SP5  </t>
  </si>
  <si>
    <t>Campione</t>
  </si>
  <si>
    <t>Primer</t>
  </si>
  <si>
    <t>Ct</t>
  </si>
  <si>
    <t>Media</t>
  </si>
  <si>
    <t>1 Sp</t>
  </si>
  <si>
    <t>2 Sp</t>
  </si>
  <si>
    <t>3 Sp</t>
  </si>
  <si>
    <t>4 Sp</t>
  </si>
  <si>
    <t>5 Sp</t>
  </si>
  <si>
    <t xml:space="preserve">TB CT5 SP4  </t>
  </si>
  <si>
    <t xml:space="preserve">TB CT5 SP4 </t>
  </si>
  <si>
    <t xml:space="preserve">TB CT5 SP5  </t>
  </si>
  <si>
    <t>TRATTATO +1</t>
  </si>
  <si>
    <t>CONTROLLO 5 GIORNI</t>
  </si>
  <si>
    <t>TRATTATO +2</t>
  </si>
  <si>
    <t>GAPDH per sod2 e gpx4</t>
  </si>
  <si>
    <t>CONTROLLO 10 GIORNI</t>
  </si>
  <si>
    <t>TRATTATO +3</t>
  </si>
  <si>
    <t>TB CT5 SP2</t>
  </si>
  <si>
    <t>TB CT SP3</t>
  </si>
  <si>
    <t>TB T SP2</t>
  </si>
  <si>
    <t>TB T SP3</t>
  </si>
  <si>
    <t xml:space="preserve">TB CT10 SP1  </t>
  </si>
  <si>
    <t>TB CT10 SP2</t>
  </si>
  <si>
    <t>TB CT10 SP3</t>
  </si>
  <si>
    <t xml:space="preserve">TB CT10 SP4  </t>
  </si>
  <si>
    <t xml:space="preserve">TB CT10 SP4 </t>
  </si>
  <si>
    <t xml:space="preserve">TB CT10 SP5  </t>
  </si>
  <si>
    <t xml:space="preserve">TB CT15 SP1  </t>
  </si>
  <si>
    <t>TB CT15 SP2</t>
  </si>
  <si>
    <t>TB CT15 SP3</t>
  </si>
  <si>
    <t xml:space="preserve">TB CT15 SP4  </t>
  </si>
  <si>
    <t xml:space="preserve">TB CT15 SP4 </t>
  </si>
  <si>
    <t xml:space="preserve">TB CT15 SP5  </t>
  </si>
  <si>
    <t>CONTROLLO 15 GIORNI</t>
  </si>
  <si>
    <t>TRL2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</si>
</sst>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0"/>
      <color rgb="FFC00000"/>
      <name val="Verdana"/>
      <family val="2"/>
    </font>
    <font>
      <b/>
      <sz val="10"/>
      <color rgb="FFFF000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sz val="12"/>
      <color rgb="FF000000"/>
      <name val="Aptos Narrow"/>
      <family val="2"/>
      <scheme val="minor"/>
    </font>
    <font>
      <sz val="10"/>
      <color rgb="FF000000"/>
      <name val="Helvetica Neue"/>
      <family val="2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  <font>
      <sz val="12"/>
      <color rgb="FF006100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46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C1C1C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CEEF"/>
        <bgColor rgb="FF000000"/>
      </patternFill>
    </fill>
    <fill>
      <patternFill patternType="solid">
        <fgColor rgb="FFC6EFCE"/>
        <bgColor rgb="FF000000"/>
      </patternFill>
    </fill>
  </fills>
  <borders count="23">
    <border>
      <left/>
      <right/>
      <top/>
      <bottom/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 style="mediumDashDot">
        <color auto="1"/>
      </left>
      <right/>
      <top/>
      <bottom style="thick">
        <color auto="1"/>
      </bottom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/>
    <xf numFmtId="0" fontId="0" fillId="4" borderId="0" xfId="0" applyFill="1"/>
    <xf numFmtId="0" fontId="0" fillId="5" borderId="4" xfId="0" applyFill="1" applyBorder="1"/>
    <xf numFmtId="0" fontId="3" fillId="0" borderId="5" xfId="0" applyFont="1" applyBorder="1"/>
    <xf numFmtId="0" fontId="3" fillId="0" borderId="6" xfId="0" applyFont="1" applyBorder="1"/>
    <xf numFmtId="0" fontId="2" fillId="0" borderId="0" xfId="0" applyFont="1"/>
    <xf numFmtId="0" fontId="3" fillId="2" borderId="3" xfId="0" applyFont="1" applyFill="1" applyBorder="1"/>
    <xf numFmtId="0" fontId="0" fillId="5" borderId="0" xfId="0" applyFill="1"/>
    <xf numFmtId="0" fontId="5" fillId="0" borderId="0" xfId="0" applyFont="1" applyAlignment="1">
      <alignment horizontal="left"/>
    </xf>
    <xf numFmtId="0" fontId="6" fillId="6" borderId="0" xfId="0" applyFont="1" applyFill="1"/>
    <xf numFmtId="0" fontId="7" fillId="7" borderId="7" xfId="0" applyFont="1" applyFill="1" applyBorder="1"/>
    <xf numFmtId="0" fontId="7" fillId="7" borderId="8" xfId="0" applyFont="1" applyFill="1" applyBorder="1"/>
    <xf numFmtId="0" fontId="7" fillId="7" borderId="9" xfId="0" applyFont="1" applyFill="1" applyBorder="1"/>
    <xf numFmtId="0" fontId="8" fillId="8" borderId="4" xfId="0" applyFont="1" applyFill="1" applyBorder="1"/>
    <xf numFmtId="0" fontId="0" fillId="9" borderId="0" xfId="0" applyFill="1"/>
    <xf numFmtId="0" fontId="9" fillId="10" borderId="0" xfId="0" applyFont="1" applyFill="1"/>
    <xf numFmtId="0" fontId="9" fillId="0" borderId="0" xfId="0" applyFont="1"/>
    <xf numFmtId="0" fontId="0" fillId="11" borderId="0" xfId="0" applyFill="1"/>
    <xf numFmtId="0" fontId="0" fillId="12" borderId="0" xfId="0" applyFill="1"/>
    <xf numFmtId="0" fontId="0" fillId="13" borderId="0" xfId="0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0" xfId="0" applyFont="1"/>
    <xf numFmtId="0" fontId="0" fillId="15" borderId="13" xfId="0" applyFill="1" applyBorder="1" applyAlignment="1">
      <alignment horizontal="center" vertical="center"/>
    </xf>
    <xf numFmtId="0" fontId="9" fillId="0" borderId="16" xfId="0" applyFont="1" applyBorder="1"/>
    <xf numFmtId="0" fontId="0" fillId="0" borderId="17" xfId="0" applyBorder="1" applyAlignment="1">
      <alignment horizontal="center" vertical="center"/>
    </xf>
    <xf numFmtId="164" fontId="0" fillId="15" borderId="18" xfId="0" applyNumberFormat="1" applyFill="1" applyBorder="1" applyAlignment="1">
      <alignment horizontal="center" vertical="center"/>
    </xf>
    <xf numFmtId="0" fontId="9" fillId="0" borderId="19" xfId="0" applyFont="1" applyBorder="1"/>
    <xf numFmtId="164" fontId="0" fillId="0" borderId="20" xfId="0" applyNumberFormat="1" applyBorder="1" applyAlignment="1">
      <alignment horizontal="center" vertical="center"/>
    </xf>
    <xf numFmtId="0" fontId="0" fillId="16" borderId="13" xfId="0" applyFill="1" applyBorder="1" applyAlignment="1">
      <alignment horizontal="center" vertical="center"/>
    </xf>
    <xf numFmtId="164" fontId="0" fillId="16" borderId="18" xfId="0" applyNumberFormat="1" applyFill="1" applyBorder="1" applyAlignment="1">
      <alignment horizontal="center" vertical="center"/>
    </xf>
    <xf numFmtId="0" fontId="8" fillId="17" borderId="13" xfId="0" applyFont="1" applyFill="1" applyBorder="1" applyAlignment="1">
      <alignment horizontal="center" vertical="center"/>
    </xf>
    <xf numFmtId="0" fontId="8" fillId="17" borderId="21" xfId="0" applyFont="1" applyFill="1" applyBorder="1" applyAlignment="1">
      <alignment horizontal="center" vertical="center"/>
    </xf>
    <xf numFmtId="0" fontId="12" fillId="18" borderId="17" xfId="0" applyFont="1" applyFill="1" applyBorder="1" applyAlignment="1">
      <alignment horizontal="center" vertical="center"/>
    </xf>
    <xf numFmtId="0" fontId="8" fillId="17" borderId="22" xfId="0" applyFont="1" applyFill="1" applyBorder="1" applyAlignment="1">
      <alignment horizontal="center" vertical="center"/>
    </xf>
    <xf numFmtId="0" fontId="8" fillId="17" borderId="20" xfId="0" applyFont="1" applyFill="1" applyBorder="1" applyAlignment="1">
      <alignment horizontal="center" vertical="center"/>
    </xf>
    <xf numFmtId="164" fontId="8" fillId="17" borderId="18" xfId="0" applyNumberFormat="1" applyFont="1" applyFill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1">
    <cellStyle name="Normale" xfId="0" builtinId="0"/>
  </cellStyles>
  <dxfs count="270"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'C5-T+1'!$L$185:$M$185</c:f>
                <c:numCache>
                  <c:formatCode>General</c:formatCode>
                  <c:ptCount val="2"/>
                  <c:pt idx="0">
                    <c:v>9.3365618155374322E-2</c:v>
                  </c:pt>
                  <c:pt idx="1">
                    <c:v>4.2345334613281702E-2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'C5-T+1'!$L$183:$M$183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'C5-T+1'!$L$184:$M$184</c:f>
              <c:numCache>
                <c:formatCode>General</c:formatCode>
                <c:ptCount val="2"/>
                <c:pt idx="0">
                  <c:v>0.9318181958643853</c:v>
                </c:pt>
                <c:pt idx="1">
                  <c:v>0.24495538050072541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1-A64B-ACF4-DB1D89A18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8091248"/>
        <c:axId val="1578088592"/>
      </c:barChart>
      <c:catAx>
        <c:axId val="157809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78088592"/>
        <c:crosses val="autoZero"/>
        <c:auto val="1"/>
        <c:lblAlgn val="ctr"/>
        <c:lblOffset val="100"/>
        <c:noMultiLvlLbl val="0"/>
      </c:catAx>
      <c:valAx>
        <c:axId val="157808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78091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'C10-T+2'!$L$185:$M$185</c:f>
                <c:numCache>
                  <c:formatCode>General</c:formatCode>
                  <c:ptCount val="2"/>
                  <c:pt idx="0">
                    <c:v>5.2831423666640981E-2</c:v>
                  </c:pt>
                  <c:pt idx="1">
                    <c:v>9.2765407018333218E-2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'C10-T+2'!$L$183:$M$183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'C10-T+2'!$L$184:$M$184</c:f>
              <c:numCache>
                <c:formatCode>General</c:formatCode>
                <c:ptCount val="2"/>
                <c:pt idx="0">
                  <c:v>0.95345249641544716</c:v>
                </c:pt>
                <c:pt idx="1">
                  <c:v>0.20941816846691017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2E-FE43-887B-7C5E21385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5335808"/>
        <c:axId val="1775389584"/>
      </c:barChart>
      <c:catAx>
        <c:axId val="177533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5389584"/>
        <c:crosses val="autoZero"/>
        <c:auto val="1"/>
        <c:lblAlgn val="ctr"/>
        <c:lblOffset val="100"/>
        <c:noMultiLvlLbl val="0"/>
      </c:catAx>
      <c:valAx>
        <c:axId val="177538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533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'SPLEEN C15 - T+3'!$L$180:$M$180</c:f>
                <c:numCache>
                  <c:formatCode>General</c:formatCode>
                  <c:ptCount val="2"/>
                  <c:pt idx="0">
                    <c:v>8.0011142128889615E-2</c:v>
                  </c:pt>
                  <c:pt idx="1">
                    <c:v>3.5749866463551601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'SPLEEN C15 - T+3'!$L$178:$M$178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'SPLEEN C15 - T+3'!$L$179:$M$179</c:f>
              <c:numCache>
                <c:formatCode>General</c:formatCode>
                <c:ptCount val="2"/>
                <c:pt idx="0">
                  <c:v>0.94347513274221728</c:v>
                </c:pt>
                <c:pt idx="1">
                  <c:v>2.8477431086770233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4-454B-B6EC-4B98EAAA8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6127632"/>
        <c:axId val="1790202592"/>
      </c:barChart>
      <c:catAx>
        <c:axId val="177612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0202592"/>
        <c:crosses val="autoZero"/>
        <c:auto val="1"/>
        <c:lblAlgn val="ctr"/>
        <c:lblOffset val="100"/>
        <c:noMultiLvlLbl val="0"/>
      </c:catAx>
      <c:valAx>
        <c:axId val="179020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612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'C15-T+3'!$L$180:$M$180</c:f>
                <c:numCache>
                  <c:formatCode>General</c:formatCode>
                  <c:ptCount val="2"/>
                  <c:pt idx="0">
                    <c:v>9.7335905011426152E-2</c:v>
                  </c:pt>
                  <c:pt idx="1">
                    <c:v>0.64815694744188357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'C15-T+3'!$L$178:$M$178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'C15-T+3'!$L$179:$M$179</c:f>
              <c:numCache>
                <c:formatCode>General</c:formatCode>
                <c:ptCount val="2"/>
                <c:pt idx="0">
                  <c:v>0.92271042552826066</c:v>
                </c:pt>
                <c:pt idx="1">
                  <c:v>2.3548937179567111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8-834C-A59D-085442C7D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3195680"/>
        <c:axId val="1553971632"/>
      </c:barChart>
      <c:catAx>
        <c:axId val="155319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53971632"/>
        <c:crosses val="autoZero"/>
        <c:auto val="1"/>
        <c:lblAlgn val="ctr"/>
        <c:lblOffset val="100"/>
        <c:noMultiLvlLbl val="0"/>
      </c:catAx>
      <c:valAx>
        <c:axId val="155397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5319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/>
    <cx:plotArea>
      <cx:plotAreaRegion>
        <cx:series layoutId="boxWhisker" uniqueId="{121983C9-82D7-464D-93E2-A1F8CC7B0BE1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/>
    <cx:plotArea>
      <cx:plotAreaRegion>
        <cx:series layoutId="boxWhisker" uniqueId="{BDF5649E-5B99-4D47-83EC-CFDB6480F53C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</cx:f>
      </cx:numDim>
    </cx:data>
  </cx:chartData>
  <cx:chart>
    <cx:title pos="t" align="ctr" overlay="0"/>
    <cx:plotArea>
      <cx:plotAreaRegion>
        <cx:series layoutId="boxWhisker" uniqueId="{752E545B-07F2-4042-8A7C-EC0F851EA86F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14/relationships/chartEx" Target="../charts/chartEx3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615950</xdr:colOff>
      <xdr:row>185</xdr:row>
      <xdr:rowOff>177800</xdr:rowOff>
    </xdr:from>
    <xdr:to>
      <xdr:col>15</xdr:col>
      <xdr:colOff>387350</xdr:colOff>
      <xdr:row>199</xdr:row>
      <xdr:rowOff>76200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ED481DA-3613-D846-E0A9-1098CDAB3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146050</xdr:colOff>
      <xdr:row>160</xdr:row>
      <xdr:rowOff>196850</xdr:rowOff>
    </xdr:from>
    <xdr:to>
      <xdr:col>20</xdr:col>
      <xdr:colOff>590550</xdr:colOff>
      <xdr:row>174</xdr:row>
      <xdr:rowOff>82550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fico 2">
              <a:extLst>
                <a:ext uri="{FF2B5EF4-FFF2-40B4-BE49-F238E27FC236}">
                  <a16:creationId xmlns:a16="http://schemas.microsoft.com/office/drawing/2014/main" id="{3F35926E-2BAB-E157-8919-68C623C855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201650" y="3319145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768350</xdr:colOff>
      <xdr:row>188</xdr:row>
      <xdr:rowOff>0</xdr:rowOff>
    </xdr:from>
    <xdr:to>
      <xdr:col>15</xdr:col>
      <xdr:colOff>539750</xdr:colOff>
      <xdr:row>201</xdr:row>
      <xdr:rowOff>101600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5F2C50D-DC6D-A798-A9AE-E764C720C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1149350</xdr:colOff>
      <xdr:row>162</xdr:row>
      <xdr:rowOff>69850</xdr:rowOff>
    </xdr:from>
    <xdr:to>
      <xdr:col>20</xdr:col>
      <xdr:colOff>412750</xdr:colOff>
      <xdr:row>175</xdr:row>
      <xdr:rowOff>171450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fico 2">
              <a:extLst>
                <a:ext uri="{FF2B5EF4-FFF2-40B4-BE49-F238E27FC236}">
                  <a16:creationId xmlns:a16="http://schemas.microsoft.com/office/drawing/2014/main" id="{759DFE44-AC64-31C5-7F12-1801366C9E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023850" y="3348355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736600</xdr:colOff>
      <xdr:row>181</xdr:row>
      <xdr:rowOff>126153</xdr:rowOff>
    </xdr:from>
    <xdr:to>
      <xdr:col>15</xdr:col>
      <xdr:colOff>513080</xdr:colOff>
      <xdr:row>195</xdr:row>
      <xdr:rowOff>27845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0095AEB-0810-CE7C-2A5D-CACF442BE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804708</xdr:colOff>
      <xdr:row>180</xdr:row>
      <xdr:rowOff>151276</xdr:rowOff>
    </xdr:from>
    <xdr:to>
      <xdr:col>15</xdr:col>
      <xdr:colOff>588921</xdr:colOff>
      <xdr:row>194</xdr:row>
      <xdr:rowOff>62264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F4D2ED9-D08A-3AD9-7285-E43C6B27A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321434</xdr:colOff>
      <xdr:row>163</xdr:row>
      <xdr:rowOff>33268</xdr:rowOff>
    </xdr:from>
    <xdr:to>
      <xdr:col>20</xdr:col>
      <xdr:colOff>791221</xdr:colOff>
      <xdr:row>176</xdr:row>
      <xdr:rowOff>146557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afico 3">
              <a:extLst>
                <a:ext uri="{FF2B5EF4-FFF2-40B4-BE49-F238E27FC236}">
                  <a16:creationId xmlns:a16="http://schemas.microsoft.com/office/drawing/2014/main" id="{643F184B-97EC-5495-3DA8-2C48509F4D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377034" y="33650168"/>
              <a:ext cx="4597287" cy="27548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420E8-3A00-334F-8AC1-B12494975B86}">
  <dimension ref="A1:P115"/>
  <sheetViews>
    <sheetView workbookViewId="0">
      <selection activeCell="O59" sqref="O59:O66"/>
    </sheetView>
  </sheetViews>
  <sheetFormatPr baseColWidth="10" defaultRowHeight="16" x14ac:dyDescent="0.2"/>
  <sheetData>
    <row r="1" spans="1:16" x14ac:dyDescent="0.2">
      <c r="A1" s="55" t="s">
        <v>59</v>
      </c>
      <c r="B1" s="55"/>
      <c r="C1" s="55"/>
      <c r="D1" s="55"/>
      <c r="E1" s="55"/>
      <c r="F1" s="55"/>
      <c r="G1" s="55"/>
      <c r="H1" s="55"/>
    </row>
    <row r="2" spans="1:16" x14ac:dyDescent="0.2">
      <c r="A2" s="27"/>
      <c r="B2" s="28" t="s">
        <v>82</v>
      </c>
      <c r="C2" s="27"/>
      <c r="D2" s="27"/>
      <c r="E2" s="34"/>
      <c r="F2" s="35" t="s">
        <v>22</v>
      </c>
      <c r="G2" s="34"/>
      <c r="H2" s="34"/>
    </row>
    <row r="3" spans="1:16" ht="17" thickBot="1" x14ac:dyDescent="0.25">
      <c r="A3" s="29"/>
      <c r="B3" s="29"/>
      <c r="C3" s="29"/>
      <c r="D3" s="29"/>
      <c r="E3" s="29"/>
      <c r="F3" s="29"/>
      <c r="G3" s="29"/>
      <c r="H3" s="29"/>
    </row>
    <row r="4" spans="1:16" ht="17" thickBot="1" x14ac:dyDescent="0.25">
      <c r="A4" s="30" t="s">
        <v>47</v>
      </c>
      <c r="B4" s="31" t="s">
        <v>48</v>
      </c>
      <c r="C4" s="31" t="s">
        <v>49</v>
      </c>
      <c r="D4" s="32" t="s">
        <v>50</v>
      </c>
      <c r="E4" s="30" t="s">
        <v>47</v>
      </c>
      <c r="F4" s="31" t="s">
        <v>48</v>
      </c>
      <c r="G4" s="36" t="s">
        <v>49</v>
      </c>
      <c r="H4" s="37" t="s">
        <v>50</v>
      </c>
      <c r="O4" s="38" t="s">
        <v>22</v>
      </c>
      <c r="P4" s="38" t="s">
        <v>82</v>
      </c>
    </row>
    <row r="5" spans="1:16" ht="17" thickBot="1" x14ac:dyDescent="0.25">
      <c r="A5" s="45" t="s">
        <v>51</v>
      </c>
      <c r="B5" s="45" t="s">
        <v>82</v>
      </c>
      <c r="C5" s="40">
        <v>22.237200000000001</v>
      </c>
      <c r="D5" s="41">
        <f>_xlfn.STDEV.S(C5:C7)</f>
        <v>0.27639580918192913</v>
      </c>
      <c r="E5" s="39" t="s">
        <v>51</v>
      </c>
      <c r="F5" s="39" t="s">
        <v>22</v>
      </c>
      <c r="G5" s="40">
        <v>27.0625</v>
      </c>
      <c r="H5" s="41">
        <f>_xlfn.STDEV.S(G5:G7)</f>
        <v>7.6434896044498365E-2</v>
      </c>
      <c r="N5" s="25" t="s">
        <v>31</v>
      </c>
      <c r="O5" s="25">
        <f>G24</f>
        <v>27.547699999999999</v>
      </c>
      <c r="P5" s="25">
        <f>C23</f>
        <v>23.0017</v>
      </c>
    </row>
    <row r="6" spans="1:16" ht="17" thickBot="1" x14ac:dyDescent="0.25">
      <c r="A6" s="45" t="s">
        <v>51</v>
      </c>
      <c r="B6" s="45" t="s">
        <v>82</v>
      </c>
      <c r="C6" s="24">
        <v>22.282800000000002</v>
      </c>
      <c r="D6" s="46">
        <f>AVERAGE(C5:C7)</f>
        <v>22.419033333333335</v>
      </c>
      <c r="E6" s="39" t="s">
        <v>51</v>
      </c>
      <c r="F6" s="39" t="s">
        <v>22</v>
      </c>
      <c r="G6" s="24">
        <v>26.909700000000001</v>
      </c>
      <c r="H6" s="42">
        <f>AVERAGE(G5:G7)</f>
        <v>26.987433333333332</v>
      </c>
      <c r="N6" s="25" t="s">
        <v>31</v>
      </c>
      <c r="O6" s="25">
        <f>G25</f>
        <v>27.533300000000001</v>
      </c>
      <c r="P6" s="25">
        <f>C24</f>
        <v>22.9664</v>
      </c>
    </row>
    <row r="7" spans="1:16" x14ac:dyDescent="0.2">
      <c r="A7" s="45" t="s">
        <v>51</v>
      </c>
      <c r="B7" s="45" t="s">
        <v>82</v>
      </c>
      <c r="C7" s="43">
        <v>22.737100000000002</v>
      </c>
      <c r="D7" s="44"/>
      <c r="E7" s="39" t="s">
        <v>51</v>
      </c>
      <c r="F7" s="39" t="s">
        <v>22</v>
      </c>
      <c r="G7" s="43">
        <v>26.990100000000002</v>
      </c>
      <c r="H7" s="44"/>
      <c r="N7" t="s">
        <v>65</v>
      </c>
      <c r="O7">
        <f>G26</f>
        <v>26.4146</v>
      </c>
      <c r="P7">
        <f>C27</f>
        <v>23.334499999999998</v>
      </c>
    </row>
    <row r="8" spans="1:16" ht="17" thickBot="1" x14ac:dyDescent="0.25">
      <c r="A8" s="45" t="s">
        <v>52</v>
      </c>
      <c r="B8" s="45" t="s">
        <v>82</v>
      </c>
      <c r="C8" s="40">
        <v>23.170100000000001</v>
      </c>
      <c r="D8" s="41">
        <f>_xlfn.STDEV.S(C8:C10)</f>
        <v>4.7604656634969877E-2</v>
      </c>
      <c r="E8" s="39" t="s">
        <v>52</v>
      </c>
      <c r="F8" s="39" t="s">
        <v>22</v>
      </c>
      <c r="G8" s="40">
        <v>24.226700000000001</v>
      </c>
      <c r="H8" s="41">
        <f>_xlfn.STDEV.S(G8:G10)</f>
        <v>7.1507272357433177E-2</v>
      </c>
      <c r="N8" t="s">
        <v>65</v>
      </c>
      <c r="O8">
        <f>G27</f>
        <v>26.382300000000001</v>
      </c>
      <c r="P8">
        <f>C28</f>
        <v>23.465499999999999</v>
      </c>
    </row>
    <row r="9" spans="1:16" ht="17" thickBot="1" x14ac:dyDescent="0.25">
      <c r="A9" s="45" t="s">
        <v>52</v>
      </c>
      <c r="B9" s="45" t="s">
        <v>82</v>
      </c>
      <c r="C9" s="24">
        <v>23.188199999999998</v>
      </c>
      <c r="D9" s="46">
        <f>AVERAGE(C8:C10)</f>
        <v>23.206133333333337</v>
      </c>
      <c r="E9" s="39" t="s">
        <v>52</v>
      </c>
      <c r="F9" s="39" t="s">
        <v>22</v>
      </c>
      <c r="G9" s="24">
        <v>24.191299999999998</v>
      </c>
      <c r="H9" s="42">
        <f>AVERAGE(G8:G10)</f>
        <v>24.169</v>
      </c>
      <c r="N9" t="s">
        <v>66</v>
      </c>
      <c r="O9">
        <f>G29</f>
        <v>27.0884</v>
      </c>
      <c r="P9">
        <f>C29</f>
        <v>22.52</v>
      </c>
    </row>
    <row r="10" spans="1:16" x14ac:dyDescent="0.2">
      <c r="A10" s="45" t="s">
        <v>52</v>
      </c>
      <c r="B10" s="45" t="s">
        <v>82</v>
      </c>
      <c r="C10" s="43">
        <v>23.260100000000001</v>
      </c>
      <c r="D10" s="44"/>
      <c r="E10" s="39" t="s">
        <v>52</v>
      </c>
      <c r="F10" s="39" t="s">
        <v>22</v>
      </c>
      <c r="G10" s="43">
        <v>24.088999999999999</v>
      </c>
      <c r="H10" s="44"/>
      <c r="N10" t="s">
        <v>66</v>
      </c>
      <c r="O10">
        <f>G30</f>
        <v>27.068200000000001</v>
      </c>
      <c r="P10">
        <f>C31</f>
        <v>22.474699999999999</v>
      </c>
    </row>
    <row r="11" spans="1:16" ht="17" thickBot="1" x14ac:dyDescent="0.25">
      <c r="A11" s="45" t="s">
        <v>53</v>
      </c>
      <c r="B11" s="45" t="s">
        <v>82</v>
      </c>
      <c r="C11" s="40">
        <v>23.061</v>
      </c>
      <c r="D11" s="41">
        <f>_xlfn.STDEV.S(C11:C13)</f>
        <v>4.8418212826718703E-2</v>
      </c>
      <c r="E11" s="39" t="s">
        <v>53</v>
      </c>
      <c r="F11" s="39" t="s">
        <v>22</v>
      </c>
      <c r="G11" s="40">
        <v>23.519400000000001</v>
      </c>
      <c r="H11" s="41">
        <f>_xlfn.STDEV.S(G11:G13)</f>
        <v>9.3646195865075693E-2</v>
      </c>
      <c r="N11" s="26" t="s">
        <v>56</v>
      </c>
      <c r="O11" s="26">
        <f>G32</f>
        <v>27.369700000000002</v>
      </c>
      <c r="P11" s="26">
        <f>C32</f>
        <v>23.234400000000001</v>
      </c>
    </row>
    <row r="12" spans="1:16" ht="17" thickBot="1" x14ac:dyDescent="0.25">
      <c r="A12" s="45" t="s">
        <v>53</v>
      </c>
      <c r="B12" s="45" t="s">
        <v>82</v>
      </c>
      <c r="C12" s="24">
        <v>23.035699999999999</v>
      </c>
      <c r="D12" s="46">
        <f>AVERAGE(C11:C13)</f>
        <v>23.075333333333333</v>
      </c>
      <c r="E12" s="39" t="s">
        <v>53</v>
      </c>
      <c r="F12" s="39" t="s">
        <v>22</v>
      </c>
      <c r="G12" s="24">
        <v>23.552800000000001</v>
      </c>
      <c r="H12" s="42">
        <f>AVERAGE(G11:G13)</f>
        <v>23.482900000000001</v>
      </c>
      <c r="N12" s="26" t="s">
        <v>57</v>
      </c>
      <c r="O12" s="26">
        <f>G34</f>
        <v>27.1143</v>
      </c>
      <c r="P12" s="26">
        <f>C34</f>
        <v>23.3124</v>
      </c>
    </row>
    <row r="13" spans="1:16" x14ac:dyDescent="0.2">
      <c r="A13" s="45" t="s">
        <v>53</v>
      </c>
      <c r="B13" s="45" t="s">
        <v>82</v>
      </c>
      <c r="C13" s="43">
        <v>23.129300000000001</v>
      </c>
      <c r="D13" s="44"/>
      <c r="E13" s="39" t="s">
        <v>53</v>
      </c>
      <c r="F13" s="39" t="s">
        <v>22</v>
      </c>
      <c r="G13" s="43">
        <v>23.3765</v>
      </c>
      <c r="H13" s="44"/>
      <c r="N13" s="9" t="s">
        <v>58</v>
      </c>
      <c r="O13" s="9">
        <f>G35</f>
        <v>26.437100000000001</v>
      </c>
      <c r="P13" s="9">
        <f>C35</f>
        <v>23.686</v>
      </c>
    </row>
    <row r="14" spans="1:16" ht="17" thickBot="1" x14ac:dyDescent="0.25">
      <c r="A14" s="45" t="s">
        <v>54</v>
      </c>
      <c r="B14" s="45" t="s">
        <v>82</v>
      </c>
      <c r="C14" s="40">
        <v>23.5486</v>
      </c>
      <c r="D14" s="41">
        <f>_xlfn.STDEV.S(C14:C16)</f>
        <v>6.5037758263949613E-2</v>
      </c>
      <c r="E14" s="39" t="s">
        <v>54</v>
      </c>
      <c r="F14" s="39" t="s">
        <v>22</v>
      </c>
      <c r="G14" s="40">
        <v>25.398099999999999</v>
      </c>
      <c r="H14" s="41">
        <f>_xlfn.STDEV.S(G14:G16)</f>
        <v>4.0727263595777698E-2</v>
      </c>
      <c r="N14" s="9" t="s">
        <v>58</v>
      </c>
      <c r="O14" s="9">
        <f>G36</f>
        <v>26.275099999999998</v>
      </c>
      <c r="P14" s="9">
        <f>C36</f>
        <v>23.6128</v>
      </c>
    </row>
    <row r="15" spans="1:16" ht="17" thickBot="1" x14ac:dyDescent="0.25">
      <c r="A15" s="45" t="s">
        <v>54</v>
      </c>
      <c r="B15" s="45" t="s">
        <v>82</v>
      </c>
      <c r="C15" s="24">
        <v>23.4895</v>
      </c>
      <c r="D15" s="46">
        <f>AVERAGE(C14:C16)</f>
        <v>23.552499999999998</v>
      </c>
      <c r="E15" s="39" t="s">
        <v>54</v>
      </c>
      <c r="F15" s="39" t="s">
        <v>22</v>
      </c>
      <c r="G15" s="24">
        <v>25.467199999999998</v>
      </c>
      <c r="H15" s="42">
        <f>AVERAGE(G14:G16)</f>
        <v>25.445099999999996</v>
      </c>
      <c r="N15" s="25" t="s">
        <v>21</v>
      </c>
      <c r="O15" s="25">
        <f>G6</f>
        <v>26.909700000000001</v>
      </c>
      <c r="P15" s="25">
        <f>C5</f>
        <v>22.237200000000001</v>
      </c>
    </row>
    <row r="16" spans="1:16" x14ac:dyDescent="0.2">
      <c r="A16" s="45" t="s">
        <v>54</v>
      </c>
      <c r="B16" s="45" t="s">
        <v>82</v>
      </c>
      <c r="C16" s="43">
        <v>23.619399999999999</v>
      </c>
      <c r="D16" s="44"/>
      <c r="E16" s="39" t="s">
        <v>54</v>
      </c>
      <c r="F16" s="39" t="s">
        <v>22</v>
      </c>
      <c r="G16" s="43">
        <v>25.47</v>
      </c>
      <c r="H16" s="44"/>
      <c r="N16" s="25" t="s">
        <v>21</v>
      </c>
      <c r="O16" s="25">
        <f>G7</f>
        <v>26.990100000000002</v>
      </c>
      <c r="P16" s="25">
        <f>C6</f>
        <v>22.282800000000002</v>
      </c>
    </row>
    <row r="17" spans="1:16" ht="17" thickBot="1" x14ac:dyDescent="0.25">
      <c r="A17" s="45" t="s">
        <v>55</v>
      </c>
      <c r="B17" s="45" t="s">
        <v>82</v>
      </c>
      <c r="C17" s="40">
        <v>22.384499999999999</v>
      </c>
      <c r="D17" s="41">
        <f>_xlfn.STDEV.S(C17:C19)</f>
        <v>0.10509806531679601</v>
      </c>
      <c r="E17" s="39" t="s">
        <v>55</v>
      </c>
      <c r="F17" s="39" t="s">
        <v>22</v>
      </c>
      <c r="G17" s="40">
        <v>23.633199999999999</v>
      </c>
      <c r="H17" s="41">
        <f>_xlfn.STDEV.S(G17:G19)</f>
        <v>7.1675588591932793E-2</v>
      </c>
      <c r="N17" t="s">
        <v>67</v>
      </c>
      <c r="O17">
        <f>G9</f>
        <v>24.191299999999998</v>
      </c>
      <c r="P17">
        <f>C8</f>
        <v>23.170100000000001</v>
      </c>
    </row>
    <row r="18" spans="1:16" ht="17" thickBot="1" x14ac:dyDescent="0.25">
      <c r="A18" s="45" t="s">
        <v>55</v>
      </c>
      <c r="B18" s="45" t="s">
        <v>82</v>
      </c>
      <c r="C18" s="24">
        <v>22.4756</v>
      </c>
      <c r="D18" s="46">
        <f>AVERAGE(C17:C19)</f>
        <v>22.484733333333335</v>
      </c>
      <c r="E18" s="39" t="s">
        <v>55</v>
      </c>
      <c r="F18" s="39" t="s">
        <v>22</v>
      </c>
      <c r="G18" s="24">
        <v>23.555900000000001</v>
      </c>
      <c r="H18" s="42">
        <f>AVERAGE(G17:G19)</f>
        <v>23.559699999999996</v>
      </c>
      <c r="N18" t="s">
        <v>67</v>
      </c>
      <c r="O18">
        <f>G10</f>
        <v>24.088999999999999</v>
      </c>
      <c r="P18">
        <f>C9</f>
        <v>23.188199999999998</v>
      </c>
    </row>
    <row r="19" spans="1:16" x14ac:dyDescent="0.2">
      <c r="A19" s="45" t="s">
        <v>55</v>
      </c>
      <c r="B19" s="45" t="s">
        <v>82</v>
      </c>
      <c r="C19" s="43">
        <v>22.594100000000001</v>
      </c>
      <c r="D19" s="44"/>
      <c r="E19" s="39" t="s">
        <v>55</v>
      </c>
      <c r="F19" s="39" t="s">
        <v>22</v>
      </c>
      <c r="G19" s="43">
        <v>23.49</v>
      </c>
      <c r="H19" s="44"/>
      <c r="N19" t="s">
        <v>68</v>
      </c>
      <c r="O19">
        <f>G11</f>
        <v>23.519400000000001</v>
      </c>
      <c r="P19">
        <f>C11</f>
        <v>23.061</v>
      </c>
    </row>
    <row r="20" spans="1:16" x14ac:dyDescent="0.2">
      <c r="N20" t="s">
        <v>68</v>
      </c>
      <c r="O20">
        <f>G12</f>
        <v>23.552800000000001</v>
      </c>
      <c r="P20">
        <f>C12</f>
        <v>23.035699999999999</v>
      </c>
    </row>
    <row r="21" spans="1:16" ht="17" thickBot="1" x14ac:dyDescent="0.25">
      <c r="A21" s="55" t="s">
        <v>60</v>
      </c>
      <c r="B21" s="55"/>
      <c r="C21" s="55"/>
      <c r="D21" s="55"/>
      <c r="E21" s="55"/>
      <c r="F21" s="55"/>
      <c r="G21" s="55"/>
      <c r="H21" s="55"/>
      <c r="N21" s="26" t="s">
        <v>45</v>
      </c>
      <c r="O21" s="26">
        <f>G14</f>
        <v>25.398099999999999</v>
      </c>
      <c r="P21" s="26">
        <f>C15</f>
        <v>23.4895</v>
      </c>
    </row>
    <row r="22" spans="1:16" ht="17" thickBot="1" x14ac:dyDescent="0.25">
      <c r="A22" s="30" t="s">
        <v>47</v>
      </c>
      <c r="B22" s="31" t="s">
        <v>48</v>
      </c>
      <c r="C22" s="31" t="s">
        <v>49</v>
      </c>
      <c r="D22" s="32" t="s">
        <v>50</v>
      </c>
      <c r="E22" s="30" t="s">
        <v>47</v>
      </c>
      <c r="F22" s="31" t="s">
        <v>48</v>
      </c>
      <c r="G22" s="36" t="s">
        <v>49</v>
      </c>
      <c r="H22" s="37" t="s">
        <v>50</v>
      </c>
      <c r="N22" s="26" t="s">
        <v>45</v>
      </c>
      <c r="O22" s="26">
        <f>G15</f>
        <v>25.467199999999998</v>
      </c>
      <c r="P22" s="26">
        <f>C16</f>
        <v>23.619399999999999</v>
      </c>
    </row>
    <row r="23" spans="1:16" ht="17" thickBot="1" x14ac:dyDescent="0.25">
      <c r="A23" s="45" t="s">
        <v>51</v>
      </c>
      <c r="B23" s="45" t="s">
        <v>82</v>
      </c>
      <c r="C23" s="40">
        <v>23.0017</v>
      </c>
      <c r="D23" s="41">
        <f>_xlfn.STDEV.S(C23:C25)</f>
        <v>0.15564724004405986</v>
      </c>
      <c r="E23" s="39" t="s">
        <v>51</v>
      </c>
      <c r="F23" s="39" t="s">
        <v>22</v>
      </c>
      <c r="G23" s="40">
        <v>27.779699999999998</v>
      </c>
      <c r="H23" s="41">
        <f>_xlfn.STDEV.S(G23:G25)</f>
        <v>0.13828974413647993</v>
      </c>
      <c r="N23" s="9" t="s">
        <v>46</v>
      </c>
      <c r="O23" s="9">
        <f>G18</f>
        <v>23.555900000000001</v>
      </c>
      <c r="P23" s="9">
        <f>C18</f>
        <v>22.4756</v>
      </c>
    </row>
    <row r="24" spans="1:16" ht="17" thickBot="1" x14ac:dyDescent="0.25">
      <c r="A24" s="45" t="s">
        <v>51</v>
      </c>
      <c r="B24" s="45" t="s">
        <v>82</v>
      </c>
      <c r="C24" s="24">
        <v>22.9664</v>
      </c>
      <c r="D24" s="46">
        <f>AVERAGE(C23:C25)</f>
        <v>23.073333333333334</v>
      </c>
      <c r="E24" s="39" t="s">
        <v>51</v>
      </c>
      <c r="F24" s="39" t="s">
        <v>22</v>
      </c>
      <c r="G24" s="24">
        <v>27.547699999999999</v>
      </c>
      <c r="H24" s="42">
        <f>AVERAGE(G23:G25)</f>
        <v>27.620233333333331</v>
      </c>
      <c r="N24" s="9" t="s">
        <v>46</v>
      </c>
      <c r="O24" s="9">
        <f>G19</f>
        <v>23.49</v>
      </c>
      <c r="P24" s="9">
        <f>C19</f>
        <v>22.594100000000001</v>
      </c>
    </row>
    <row r="25" spans="1:16" x14ac:dyDescent="0.2">
      <c r="A25" s="45" t="s">
        <v>51</v>
      </c>
      <c r="B25" s="45" t="s">
        <v>82</v>
      </c>
      <c r="C25" s="43">
        <v>23.251899999999999</v>
      </c>
      <c r="D25" s="44"/>
      <c r="E25" s="39" t="s">
        <v>51</v>
      </c>
      <c r="F25" s="39" t="s">
        <v>22</v>
      </c>
      <c r="G25" s="43">
        <v>27.533300000000001</v>
      </c>
      <c r="H25" s="44"/>
      <c r="N25" s="38"/>
      <c r="O25" s="38" t="s">
        <v>22</v>
      </c>
      <c r="P25" s="38" t="s">
        <v>82</v>
      </c>
    </row>
    <row r="26" spans="1:16" ht="17" thickBot="1" x14ac:dyDescent="0.25">
      <c r="A26" s="45" t="s">
        <v>52</v>
      </c>
      <c r="B26" s="45" t="s">
        <v>82</v>
      </c>
      <c r="C26" s="40"/>
      <c r="D26" s="41">
        <f>_xlfn.STDEV.S(C26:C28)</f>
        <v>9.2630988335437883E-2</v>
      </c>
      <c r="E26" s="39" t="s">
        <v>52</v>
      </c>
      <c r="F26" s="39" t="s">
        <v>22</v>
      </c>
      <c r="G26" s="40">
        <v>26.4146</v>
      </c>
      <c r="H26" s="41">
        <f>_xlfn.STDEV.S(G26:G28)</f>
        <v>1.7870180002823602E-2</v>
      </c>
      <c r="N26" s="25" t="s">
        <v>69</v>
      </c>
      <c r="O26" s="25">
        <f>G61</f>
        <v>26.9542</v>
      </c>
      <c r="P26" s="25">
        <v>24.387799999999999</v>
      </c>
    </row>
    <row r="27" spans="1:16" ht="17" thickBot="1" x14ac:dyDescent="0.25">
      <c r="A27" s="45" t="s">
        <v>52</v>
      </c>
      <c r="B27" s="45" t="s">
        <v>82</v>
      </c>
      <c r="C27" s="24">
        <v>23.334499999999998</v>
      </c>
      <c r="D27" s="46">
        <f>AVERAGE(C26:C28)</f>
        <v>23.4</v>
      </c>
      <c r="E27" s="39" t="s">
        <v>52</v>
      </c>
      <c r="F27" s="39" t="s">
        <v>22</v>
      </c>
      <c r="G27" s="24">
        <v>26.382300000000001</v>
      </c>
      <c r="H27" s="42">
        <f>AVERAGE(G26:G28)</f>
        <v>26.394033333333336</v>
      </c>
      <c r="N27" s="25" t="s">
        <v>69</v>
      </c>
      <c r="O27" s="25">
        <f>G62</f>
        <v>26.8401</v>
      </c>
      <c r="P27" s="25">
        <v>24.395600000000002</v>
      </c>
    </row>
    <row r="28" spans="1:16" x14ac:dyDescent="0.2">
      <c r="A28" s="45" t="s">
        <v>52</v>
      </c>
      <c r="B28" s="45" t="s">
        <v>82</v>
      </c>
      <c r="C28" s="43">
        <v>23.465499999999999</v>
      </c>
      <c r="D28" s="44"/>
      <c r="E28" s="39" t="s">
        <v>52</v>
      </c>
      <c r="F28" s="39" t="s">
        <v>22</v>
      </c>
      <c r="G28" s="43">
        <v>26.385200000000001</v>
      </c>
      <c r="H28" s="44"/>
      <c r="N28" t="s">
        <v>70</v>
      </c>
      <c r="O28">
        <f>G65</f>
        <v>27.984400000000001</v>
      </c>
      <c r="P28">
        <v>24.3201</v>
      </c>
    </row>
    <row r="29" spans="1:16" ht="17" thickBot="1" x14ac:dyDescent="0.25">
      <c r="A29" s="45" t="s">
        <v>53</v>
      </c>
      <c r="B29" s="45" t="s">
        <v>82</v>
      </c>
      <c r="C29" s="40">
        <v>22.52</v>
      </c>
      <c r="D29" s="41">
        <f>_xlfn.STDEV.S(C29:C31)</f>
        <v>4.306959484369547E-2</v>
      </c>
      <c r="E29" s="39" t="s">
        <v>53</v>
      </c>
      <c r="F29" s="39" t="s">
        <v>22</v>
      </c>
      <c r="G29" s="40">
        <v>27.0884</v>
      </c>
      <c r="H29" s="41">
        <f>_xlfn.STDEV.S(G29:G31)</f>
        <v>1.0278132126023368E-2</v>
      </c>
      <c r="N29" t="s">
        <v>70</v>
      </c>
      <c r="O29">
        <f>G66</f>
        <v>27.919699999999999</v>
      </c>
      <c r="P29">
        <v>24.265699999999999</v>
      </c>
    </row>
    <row r="30" spans="1:16" ht="17" thickBot="1" x14ac:dyDescent="0.25">
      <c r="A30" s="45" t="s">
        <v>53</v>
      </c>
      <c r="B30" s="45" t="s">
        <v>82</v>
      </c>
      <c r="C30" s="24">
        <v>22.5608</v>
      </c>
      <c r="D30" s="46">
        <f>AVERAGE(C29:C31)</f>
        <v>22.5185</v>
      </c>
      <c r="E30" s="39" t="s">
        <v>53</v>
      </c>
      <c r="F30" s="39" t="s">
        <v>22</v>
      </c>
      <c r="G30" s="24">
        <v>27.068200000000001</v>
      </c>
      <c r="H30" s="42">
        <f>AVERAGE(G29:G31)</f>
        <v>27.079400000000003</v>
      </c>
      <c r="N30" t="s">
        <v>71</v>
      </c>
      <c r="O30">
        <f>G68</f>
        <v>27.66</v>
      </c>
      <c r="P30">
        <v>24.0015</v>
      </c>
    </row>
    <row r="31" spans="1:16" x14ac:dyDescent="0.2">
      <c r="A31" s="45" t="s">
        <v>53</v>
      </c>
      <c r="B31" s="45" t="s">
        <v>82</v>
      </c>
      <c r="C31" s="43">
        <v>22.474699999999999</v>
      </c>
      <c r="D31" s="44"/>
      <c r="E31" s="39" t="s">
        <v>53</v>
      </c>
      <c r="F31" s="39" t="s">
        <v>22</v>
      </c>
      <c r="G31" s="43">
        <v>27.081600000000002</v>
      </c>
      <c r="H31" s="44"/>
      <c r="N31" t="s">
        <v>66</v>
      </c>
      <c r="O31">
        <f>G69</f>
        <v>27.4757</v>
      </c>
      <c r="P31">
        <v>24.006699999999999</v>
      </c>
    </row>
    <row r="32" spans="1:16" ht="17" thickBot="1" x14ac:dyDescent="0.25">
      <c r="A32" s="45" t="s">
        <v>54</v>
      </c>
      <c r="B32" s="45" t="s">
        <v>82</v>
      </c>
      <c r="C32" s="40">
        <v>23.234400000000001</v>
      </c>
      <c r="D32" s="41">
        <f>_xlfn.STDEV.S(C32:C34)</f>
        <v>4.1645688052105757E-2</v>
      </c>
      <c r="E32" s="39" t="s">
        <v>54</v>
      </c>
      <c r="F32" s="39" t="s">
        <v>22</v>
      </c>
      <c r="G32" s="40">
        <v>27.369700000000002</v>
      </c>
      <c r="H32" s="41">
        <f>_xlfn.STDEV.S(G32:G34)</f>
        <v>0.13585526612293541</v>
      </c>
      <c r="N32" s="26" t="s">
        <v>72</v>
      </c>
      <c r="O32" s="26">
        <f>G70</f>
        <v>27.8123</v>
      </c>
      <c r="P32" s="26">
        <v>23.724</v>
      </c>
    </row>
    <row r="33" spans="1:16" ht="17" thickBot="1" x14ac:dyDescent="0.25">
      <c r="A33" s="45" t="s">
        <v>54</v>
      </c>
      <c r="B33" s="45" t="s">
        <v>82</v>
      </c>
      <c r="C33" s="24">
        <v>23.248100000000001</v>
      </c>
      <c r="D33" s="46">
        <f>AVERAGE(C32:C34)</f>
        <v>23.264966666666666</v>
      </c>
      <c r="E33" s="39" t="s">
        <v>54</v>
      </c>
      <c r="F33" s="39" t="s">
        <v>22</v>
      </c>
      <c r="G33" s="24">
        <v>27.1617</v>
      </c>
      <c r="H33" s="42">
        <f>AVERAGE(G32:G34)</f>
        <v>27.215233333333334</v>
      </c>
      <c r="N33" s="26" t="s">
        <v>73</v>
      </c>
      <c r="O33" s="26">
        <f>G72</f>
        <v>27.848600000000001</v>
      </c>
      <c r="P33" s="26">
        <v>23.7759</v>
      </c>
    </row>
    <row r="34" spans="1:16" x14ac:dyDescent="0.2">
      <c r="A34" s="45" t="s">
        <v>54</v>
      </c>
      <c r="B34" s="45" t="s">
        <v>82</v>
      </c>
      <c r="C34" s="43">
        <v>23.3124</v>
      </c>
      <c r="D34" s="44"/>
      <c r="E34" s="39" t="s">
        <v>54</v>
      </c>
      <c r="F34" s="39" t="s">
        <v>22</v>
      </c>
      <c r="G34" s="43">
        <v>27.1143</v>
      </c>
      <c r="H34" s="44"/>
      <c r="N34" s="9" t="s">
        <v>74</v>
      </c>
      <c r="O34" s="9"/>
      <c r="P34" s="9"/>
    </row>
    <row r="35" spans="1:16" ht="17" thickBot="1" x14ac:dyDescent="0.25">
      <c r="A35" s="45" t="s">
        <v>55</v>
      </c>
      <c r="B35" s="45" t="s">
        <v>82</v>
      </c>
      <c r="C35" s="40">
        <v>23.686</v>
      </c>
      <c r="D35" s="41">
        <f>_xlfn.STDEV.S(C35:C37)</f>
        <v>0.24631841858321021</v>
      </c>
      <c r="E35" s="39" t="s">
        <v>55</v>
      </c>
      <c r="F35" s="39" t="s">
        <v>22</v>
      </c>
      <c r="G35" s="40">
        <v>26.437100000000001</v>
      </c>
      <c r="H35" s="41">
        <f>_xlfn.STDEV.S(G35:G37)</f>
        <v>0.10257355084686082</v>
      </c>
      <c r="N35" s="9" t="s">
        <v>74</v>
      </c>
      <c r="O35" s="9"/>
      <c r="P35" s="9"/>
    </row>
    <row r="36" spans="1:16" ht="17" thickBot="1" x14ac:dyDescent="0.25">
      <c r="A36" s="45" t="s">
        <v>55</v>
      </c>
      <c r="B36" s="45" t="s">
        <v>82</v>
      </c>
      <c r="C36" s="24">
        <v>23.6128</v>
      </c>
      <c r="D36" s="46">
        <f>AVERAGE(C35:C37)</f>
        <v>23.790033333333337</v>
      </c>
      <c r="E36" s="39" t="s">
        <v>55</v>
      </c>
      <c r="F36" s="39" t="s">
        <v>22</v>
      </c>
      <c r="G36" s="24">
        <v>26.275099999999998</v>
      </c>
      <c r="H36" s="42">
        <f>AVERAGE(G35:G37)</f>
        <v>26.319766666666666</v>
      </c>
      <c r="N36" s="25" t="s">
        <v>21</v>
      </c>
      <c r="O36" s="25">
        <f>G43</f>
        <v>29.5306</v>
      </c>
      <c r="P36" s="25">
        <f>C43</f>
        <v>30.165299999999998</v>
      </c>
    </row>
    <row r="37" spans="1:16" x14ac:dyDescent="0.2">
      <c r="A37" s="45" t="s">
        <v>55</v>
      </c>
      <c r="B37" s="45" t="s">
        <v>82</v>
      </c>
      <c r="C37" s="43">
        <v>24.071300000000001</v>
      </c>
      <c r="D37" s="44"/>
      <c r="E37" s="39" t="s">
        <v>55</v>
      </c>
      <c r="F37" s="39" t="s">
        <v>22</v>
      </c>
      <c r="G37" s="43">
        <v>26.2471</v>
      </c>
      <c r="H37" s="44"/>
      <c r="N37" s="25" t="s">
        <v>21</v>
      </c>
      <c r="O37" s="25">
        <f>G44</f>
        <v>29.685400000000001</v>
      </c>
      <c r="P37" s="25">
        <f>C44</f>
        <v>30.241900000000001</v>
      </c>
    </row>
    <row r="38" spans="1:16" x14ac:dyDescent="0.2">
      <c r="N38" t="s">
        <v>67</v>
      </c>
      <c r="O38">
        <f>G46</f>
        <v>27.794899999999998</v>
      </c>
      <c r="P38">
        <f>C47</f>
        <v>22.9163</v>
      </c>
    </row>
    <row r="39" spans="1:16" x14ac:dyDescent="0.2">
      <c r="A39" s="55" t="s">
        <v>61</v>
      </c>
      <c r="B39" s="55"/>
      <c r="C39" s="55"/>
      <c r="D39" s="55"/>
      <c r="E39" s="55"/>
      <c r="F39" s="55"/>
      <c r="G39" s="55"/>
      <c r="H39" s="55"/>
      <c r="N39" t="s">
        <v>67</v>
      </c>
      <c r="O39">
        <f>G47</f>
        <v>27.549199999999999</v>
      </c>
      <c r="P39">
        <f>C48</f>
        <v>22.912800000000001</v>
      </c>
    </row>
    <row r="40" spans="1:16" x14ac:dyDescent="0.2">
      <c r="A40" s="27"/>
      <c r="B40" s="28" t="s">
        <v>82</v>
      </c>
      <c r="C40" s="27"/>
      <c r="D40" s="27"/>
      <c r="E40" s="34"/>
      <c r="F40" s="35" t="s">
        <v>22</v>
      </c>
      <c r="G40" s="34"/>
      <c r="H40" s="34"/>
      <c r="N40" t="s">
        <v>68</v>
      </c>
      <c r="O40">
        <f>G49</f>
        <v>28.615300000000001</v>
      </c>
      <c r="P40">
        <f>C49</f>
        <v>27.137499999999999</v>
      </c>
    </row>
    <row r="41" spans="1:16" ht="17" thickBot="1" x14ac:dyDescent="0.25">
      <c r="A41" s="29"/>
      <c r="B41" s="29"/>
      <c r="C41" s="29"/>
      <c r="D41" s="33"/>
      <c r="E41" s="29"/>
      <c r="F41" s="29"/>
      <c r="G41" s="29"/>
      <c r="H41" s="33"/>
      <c r="N41" t="s">
        <v>68</v>
      </c>
      <c r="O41">
        <f>G51</f>
        <v>28.690799999999999</v>
      </c>
      <c r="P41">
        <f>C51</f>
        <v>27.474599999999999</v>
      </c>
    </row>
    <row r="42" spans="1:16" ht="17" thickBot="1" x14ac:dyDescent="0.25">
      <c r="A42" s="30" t="s">
        <v>47</v>
      </c>
      <c r="B42" s="31" t="s">
        <v>48</v>
      </c>
      <c r="C42" s="31" t="s">
        <v>49</v>
      </c>
      <c r="D42" s="32" t="s">
        <v>50</v>
      </c>
      <c r="E42" s="30" t="s">
        <v>47</v>
      </c>
      <c r="F42" s="31" t="s">
        <v>48</v>
      </c>
      <c r="G42" s="36" t="s">
        <v>49</v>
      </c>
      <c r="H42" s="37" t="s">
        <v>50</v>
      </c>
      <c r="N42" s="26" t="s">
        <v>45</v>
      </c>
      <c r="O42" s="26">
        <f>G53</f>
        <v>27.410599999999999</v>
      </c>
      <c r="P42" s="26">
        <f>C53</f>
        <v>23.442699999999999</v>
      </c>
    </row>
    <row r="43" spans="1:16" ht="17" thickBot="1" x14ac:dyDescent="0.25">
      <c r="A43" s="47" t="s">
        <v>51</v>
      </c>
      <c r="B43" s="48" t="s">
        <v>82</v>
      </c>
      <c r="C43" s="40">
        <v>30.165299999999998</v>
      </c>
      <c r="D43" s="49">
        <v>5.4164379999999998E-2</v>
      </c>
      <c r="E43" s="39" t="s">
        <v>51</v>
      </c>
      <c r="F43" s="39" t="s">
        <v>22</v>
      </c>
      <c r="G43" s="40">
        <v>29.5306</v>
      </c>
      <c r="H43" s="41">
        <f>_xlfn.STDEV.S(G43:G45)</f>
        <v>0.23826201963384783</v>
      </c>
      <c r="N43" s="26" t="s">
        <v>45</v>
      </c>
      <c r="O43" s="26">
        <f>G54</f>
        <v>27.383700000000001</v>
      </c>
      <c r="P43" s="26">
        <f>C53</f>
        <v>23.442699999999999</v>
      </c>
    </row>
    <row r="44" spans="1:16" ht="17" thickBot="1" x14ac:dyDescent="0.25">
      <c r="A44" s="50" t="s">
        <v>51</v>
      </c>
      <c r="B44" s="51" t="s">
        <v>82</v>
      </c>
      <c r="C44" s="24">
        <v>30.241900000000001</v>
      </c>
      <c r="D44" s="52">
        <v>30.203600000000002</v>
      </c>
      <c r="E44" s="39" t="s">
        <v>51</v>
      </c>
      <c r="F44" s="39" t="s">
        <v>22</v>
      </c>
      <c r="G44" s="24">
        <v>29.685400000000001</v>
      </c>
      <c r="H44" s="42">
        <f>AVERAGE(G43:G45)</f>
        <v>29.738100000000003</v>
      </c>
      <c r="N44" s="9" t="s">
        <v>46</v>
      </c>
      <c r="O44" s="9">
        <f>G56</f>
        <v>26.860299999999999</v>
      </c>
      <c r="P44" s="9">
        <f>C56</f>
        <v>24.3338</v>
      </c>
    </row>
    <row r="45" spans="1:16" x14ac:dyDescent="0.2">
      <c r="A45" s="50" t="s">
        <v>51</v>
      </c>
      <c r="B45" s="51" t="s">
        <v>82</v>
      </c>
      <c r="C45" s="43"/>
      <c r="D45" s="53"/>
      <c r="E45" s="39" t="s">
        <v>51</v>
      </c>
      <c r="F45" s="39" t="s">
        <v>22</v>
      </c>
      <c r="G45" s="43">
        <v>29.9983</v>
      </c>
      <c r="H45" s="44"/>
      <c r="N45" s="9" t="s">
        <v>46</v>
      </c>
      <c r="O45" s="9">
        <f>G57</f>
        <v>26.813099999999999</v>
      </c>
      <c r="P45" s="9">
        <f>C57</f>
        <v>24.5122</v>
      </c>
    </row>
    <row r="46" spans="1:16" ht="17" thickBot="1" x14ac:dyDescent="0.25">
      <c r="A46" s="50" t="s">
        <v>52</v>
      </c>
      <c r="B46" s="51" t="s">
        <v>82</v>
      </c>
      <c r="C46" s="24">
        <v>22.988399999999999</v>
      </c>
      <c r="D46" s="49">
        <v>4.2673219999999998E-2</v>
      </c>
      <c r="E46" s="39" t="s">
        <v>52</v>
      </c>
      <c r="F46" s="39" t="s">
        <v>22</v>
      </c>
      <c r="G46" s="40">
        <v>27.794899999999998</v>
      </c>
      <c r="H46" s="41">
        <f>_xlfn.STDEV.S(G46:G48)</f>
        <v>0.12287010756621504</v>
      </c>
      <c r="O46" s="38" t="s">
        <v>22</v>
      </c>
      <c r="P46" s="38" t="s">
        <v>82</v>
      </c>
    </row>
    <row r="47" spans="1:16" ht="17" thickBot="1" x14ac:dyDescent="0.25">
      <c r="A47" s="50" t="s">
        <v>52</v>
      </c>
      <c r="B47" s="51" t="s">
        <v>82</v>
      </c>
      <c r="C47" s="24">
        <v>22.9163</v>
      </c>
      <c r="D47" s="52">
        <v>22.9392</v>
      </c>
      <c r="E47" s="39" t="s">
        <v>52</v>
      </c>
      <c r="F47" s="39" t="s">
        <v>22</v>
      </c>
      <c r="G47" s="24">
        <v>27.549199999999999</v>
      </c>
      <c r="H47" s="42">
        <f>AVERAGE(G46:G48)</f>
        <v>27.670766666666665</v>
      </c>
      <c r="N47" s="25" t="s">
        <v>75</v>
      </c>
      <c r="O47" s="25">
        <v>26.457599999999999</v>
      </c>
      <c r="P47" s="25">
        <v>23.520399999999999</v>
      </c>
    </row>
    <row r="48" spans="1:16" x14ac:dyDescent="0.2">
      <c r="A48" s="50" t="s">
        <v>52</v>
      </c>
      <c r="B48" s="51" t="s">
        <v>82</v>
      </c>
      <c r="C48" s="43">
        <v>22.912800000000001</v>
      </c>
      <c r="D48" s="53"/>
      <c r="E48" s="39" t="s">
        <v>52</v>
      </c>
      <c r="F48" s="39" t="s">
        <v>22</v>
      </c>
      <c r="G48" s="43">
        <v>27.668199999999999</v>
      </c>
      <c r="H48" s="44"/>
      <c r="N48" s="25" t="s">
        <v>75</v>
      </c>
      <c r="O48" s="25">
        <v>26.5642</v>
      </c>
      <c r="P48" s="25">
        <v>23.568899999999999</v>
      </c>
    </row>
    <row r="49" spans="1:16" ht="17" thickBot="1" x14ac:dyDescent="0.25">
      <c r="A49" s="50" t="s">
        <v>53</v>
      </c>
      <c r="B49" s="51" t="s">
        <v>82</v>
      </c>
      <c r="C49" s="24">
        <v>27.137499999999999</v>
      </c>
      <c r="D49" s="49">
        <v>0.16999056000000001</v>
      </c>
      <c r="E49" s="39" t="s">
        <v>53</v>
      </c>
      <c r="F49" s="39" t="s">
        <v>22</v>
      </c>
      <c r="G49" s="40">
        <v>28.615300000000001</v>
      </c>
      <c r="H49" s="41">
        <f>_xlfn.STDEV.S(G49:G51)</f>
        <v>0.13203775975076143</v>
      </c>
      <c r="N49" t="s">
        <v>76</v>
      </c>
      <c r="O49">
        <v>28.133700000000001</v>
      </c>
      <c r="P49">
        <v>25.3674</v>
      </c>
    </row>
    <row r="50" spans="1:16" ht="17" thickBot="1" x14ac:dyDescent="0.25">
      <c r="A50" s="50" t="s">
        <v>53</v>
      </c>
      <c r="B50" s="51" t="s">
        <v>82</v>
      </c>
      <c r="C50" s="24">
        <v>27.267800000000001</v>
      </c>
      <c r="D50" s="52">
        <v>27.293299999999999</v>
      </c>
      <c r="E50" s="39" t="s">
        <v>53</v>
      </c>
      <c r="F50" s="39" t="s">
        <v>22</v>
      </c>
      <c r="G50" s="24">
        <v>28.433900000000001</v>
      </c>
      <c r="H50" s="42">
        <f>AVERAGE(G49:G51)</f>
        <v>28.58</v>
      </c>
      <c r="N50" t="s">
        <v>76</v>
      </c>
      <c r="O50">
        <v>27.9269</v>
      </c>
      <c r="P50">
        <v>25.4434</v>
      </c>
    </row>
    <row r="51" spans="1:16" x14ac:dyDescent="0.2">
      <c r="A51" s="50" t="s">
        <v>53</v>
      </c>
      <c r="B51" s="51" t="s">
        <v>82</v>
      </c>
      <c r="C51" s="43">
        <v>27.474599999999999</v>
      </c>
      <c r="D51" s="53"/>
      <c r="E51" s="39" t="s">
        <v>53</v>
      </c>
      <c r="F51" s="39" t="s">
        <v>22</v>
      </c>
      <c r="G51" s="43">
        <v>28.690799999999999</v>
      </c>
      <c r="H51" s="44"/>
      <c r="N51" t="s">
        <v>77</v>
      </c>
      <c r="O51">
        <v>27.3993</v>
      </c>
      <c r="P51">
        <v>24.8034</v>
      </c>
    </row>
    <row r="52" spans="1:16" ht="17" thickBot="1" x14ac:dyDescent="0.25">
      <c r="A52" s="50" t="s">
        <v>54</v>
      </c>
      <c r="B52" s="51" t="s">
        <v>82</v>
      </c>
      <c r="C52" s="24"/>
      <c r="D52" s="49">
        <v>6.3356770000000007E-2</v>
      </c>
      <c r="E52" s="39" t="s">
        <v>54</v>
      </c>
      <c r="F52" s="39" t="s">
        <v>22</v>
      </c>
      <c r="G52" s="40">
        <v>27.436399999999999</v>
      </c>
      <c r="H52" s="41">
        <f>_xlfn.STDEV.S(G52:G54)</f>
        <v>2.6351913276520918E-2</v>
      </c>
      <c r="N52" t="s">
        <v>77</v>
      </c>
      <c r="O52">
        <v>27.303799999999999</v>
      </c>
      <c r="P52">
        <v>24.773299999999999</v>
      </c>
    </row>
    <row r="53" spans="1:16" ht="17" thickBot="1" x14ac:dyDescent="0.25">
      <c r="A53" s="50" t="s">
        <v>54</v>
      </c>
      <c r="B53" s="51" t="s">
        <v>82</v>
      </c>
      <c r="C53" s="24">
        <v>23.442699999999999</v>
      </c>
      <c r="D53" s="52">
        <v>23.487500000000001</v>
      </c>
      <c r="E53" s="39" t="s">
        <v>54</v>
      </c>
      <c r="F53" s="39" t="s">
        <v>22</v>
      </c>
      <c r="G53" s="24">
        <v>27.410599999999999</v>
      </c>
      <c r="H53" s="42">
        <f>AVERAGE(G52:G54)</f>
        <v>27.410233333333334</v>
      </c>
      <c r="N53" s="26" t="s">
        <v>78</v>
      </c>
      <c r="O53" s="26">
        <v>29.1876</v>
      </c>
      <c r="P53" s="26">
        <v>24.9879</v>
      </c>
    </row>
    <row r="54" spans="1:16" x14ac:dyDescent="0.2">
      <c r="A54" s="50" t="s">
        <v>54</v>
      </c>
      <c r="B54" s="51" t="s">
        <v>82</v>
      </c>
      <c r="C54" s="43">
        <v>23.532299999999999</v>
      </c>
      <c r="D54" s="53"/>
      <c r="E54" s="39" t="s">
        <v>54</v>
      </c>
      <c r="F54" s="39" t="s">
        <v>22</v>
      </c>
      <c r="G54" s="43">
        <v>27.383700000000001</v>
      </c>
      <c r="H54" s="44"/>
      <c r="N54" s="26" t="s">
        <v>79</v>
      </c>
      <c r="O54" s="26">
        <v>29.215800000000002</v>
      </c>
      <c r="P54" s="26">
        <v>25.055900000000001</v>
      </c>
    </row>
    <row r="55" spans="1:16" ht="17" thickBot="1" x14ac:dyDescent="0.25">
      <c r="A55" s="50" t="s">
        <v>55</v>
      </c>
      <c r="B55" s="51" t="s">
        <v>82</v>
      </c>
      <c r="C55" s="24"/>
      <c r="D55" s="49">
        <v>0.12614785000000001</v>
      </c>
      <c r="E55" s="39" t="s">
        <v>55</v>
      </c>
      <c r="F55" s="39" t="s">
        <v>22</v>
      </c>
      <c r="G55" s="40">
        <v>26.941500000000001</v>
      </c>
      <c r="H55" s="41">
        <f>_xlfn.STDEV.S(G55:G57)</f>
        <v>6.4945926225849784E-2</v>
      </c>
      <c r="N55" s="9" t="s">
        <v>80</v>
      </c>
      <c r="O55" s="9">
        <v>27.357700000000001</v>
      </c>
      <c r="P55" s="9">
        <v>24.0151</v>
      </c>
    </row>
    <row r="56" spans="1:16" ht="17" thickBot="1" x14ac:dyDescent="0.25">
      <c r="A56" s="50" t="s">
        <v>55</v>
      </c>
      <c r="B56" s="51" t="s">
        <v>82</v>
      </c>
      <c r="C56" s="24">
        <v>24.3338</v>
      </c>
      <c r="D56" s="52">
        <v>24.422999999999998</v>
      </c>
      <c r="E56" s="39" t="s">
        <v>55</v>
      </c>
      <c r="F56" s="39" t="s">
        <v>22</v>
      </c>
      <c r="G56" s="24">
        <v>26.860299999999999</v>
      </c>
      <c r="H56" s="42">
        <f>AVERAGE(G55:G57)</f>
        <v>26.871633333333335</v>
      </c>
      <c r="N56" s="9" t="s">
        <v>80</v>
      </c>
      <c r="O56" s="9">
        <v>27.317900000000002</v>
      </c>
      <c r="P56" s="9">
        <v>24.086500000000001</v>
      </c>
    </row>
    <row r="57" spans="1:16" x14ac:dyDescent="0.2">
      <c r="A57" s="50" t="s">
        <v>55</v>
      </c>
      <c r="B57" s="51" t="s">
        <v>82</v>
      </c>
      <c r="C57" s="43">
        <v>24.5122</v>
      </c>
      <c r="D57" s="53"/>
      <c r="E57" s="39" t="s">
        <v>55</v>
      </c>
      <c r="F57" s="39" t="s">
        <v>22</v>
      </c>
      <c r="G57" s="43">
        <v>26.813099999999999</v>
      </c>
      <c r="H57" s="44"/>
      <c r="N57" s="25" t="s">
        <v>21</v>
      </c>
      <c r="O57" s="25">
        <v>29.035699999999999</v>
      </c>
      <c r="P57" s="25">
        <v>23.214099999999998</v>
      </c>
    </row>
    <row r="58" spans="1:16" x14ac:dyDescent="0.2">
      <c r="N58" s="25" t="s">
        <v>21</v>
      </c>
      <c r="O58" s="25">
        <v>29.483499999999999</v>
      </c>
      <c r="P58" s="25">
        <v>23.185199999999998</v>
      </c>
    </row>
    <row r="59" spans="1:16" ht="17" thickBot="1" x14ac:dyDescent="0.25">
      <c r="A59" s="55" t="s">
        <v>63</v>
      </c>
      <c r="B59" s="55"/>
      <c r="C59" s="55"/>
      <c r="D59" s="55"/>
      <c r="E59" s="55"/>
      <c r="F59" s="55"/>
      <c r="G59" s="55"/>
      <c r="H59" s="55"/>
      <c r="N59" t="s">
        <v>67</v>
      </c>
      <c r="O59">
        <v>28.187899999999999</v>
      </c>
      <c r="P59">
        <v>23.930900000000001</v>
      </c>
    </row>
    <row r="60" spans="1:16" ht="17" thickBot="1" x14ac:dyDescent="0.25">
      <c r="A60" s="30" t="s">
        <v>47</v>
      </c>
      <c r="B60" s="31" t="s">
        <v>48</v>
      </c>
      <c r="C60" s="31" t="s">
        <v>49</v>
      </c>
      <c r="D60" s="32" t="s">
        <v>50</v>
      </c>
      <c r="E60" s="30" t="s">
        <v>47</v>
      </c>
      <c r="F60" s="31" t="s">
        <v>48</v>
      </c>
      <c r="G60" s="36" t="s">
        <v>49</v>
      </c>
      <c r="H60" s="37" t="s">
        <v>50</v>
      </c>
      <c r="N60" t="s">
        <v>67</v>
      </c>
      <c r="O60">
        <v>28.157599999999999</v>
      </c>
      <c r="P60">
        <v>23.881799999999998</v>
      </c>
    </row>
    <row r="61" spans="1:16" ht="17" thickBot="1" x14ac:dyDescent="0.25">
      <c r="A61" s="45" t="s">
        <v>51</v>
      </c>
      <c r="B61" s="45" t="s">
        <v>82</v>
      </c>
      <c r="C61" s="40">
        <v>24.387799999999999</v>
      </c>
      <c r="D61" s="41">
        <f>_xlfn.STDEV.S(C61:C63)</f>
        <v>5.51543289325729E-3</v>
      </c>
      <c r="E61" s="39" t="s">
        <v>51</v>
      </c>
      <c r="F61" s="39" t="s">
        <v>22</v>
      </c>
      <c r="G61" s="40">
        <v>26.9542</v>
      </c>
      <c r="H61" s="41">
        <f>_xlfn.STDEV.S(G61:G63)</f>
        <v>6.8017963313623461E-2</v>
      </c>
      <c r="N61" t="s">
        <v>68</v>
      </c>
      <c r="O61">
        <v>30.0014</v>
      </c>
      <c r="P61">
        <v>27.4358</v>
      </c>
    </row>
    <row r="62" spans="1:16" ht="17" thickBot="1" x14ac:dyDescent="0.25">
      <c r="A62" s="45" t="s">
        <v>51</v>
      </c>
      <c r="B62" s="45" t="s">
        <v>82</v>
      </c>
      <c r="C62" s="24">
        <v>24.395600000000002</v>
      </c>
      <c r="D62" s="46">
        <f>AVERAGE(C61:C63)</f>
        <v>24.3917</v>
      </c>
      <c r="E62" s="39" t="s">
        <v>51</v>
      </c>
      <c r="F62" s="39" t="s">
        <v>22</v>
      </c>
      <c r="G62" s="24">
        <v>26.8401</v>
      </c>
      <c r="H62" s="42">
        <f>AVERAGE(G61:G63)</f>
        <v>26.918533333333333</v>
      </c>
      <c r="N62" t="s">
        <v>68</v>
      </c>
      <c r="O62">
        <v>29.913399999999999</v>
      </c>
      <c r="P62">
        <v>27.511800000000001</v>
      </c>
    </row>
    <row r="63" spans="1:16" x14ac:dyDescent="0.2">
      <c r="A63" s="45" t="s">
        <v>51</v>
      </c>
      <c r="B63" s="45" t="s">
        <v>82</v>
      </c>
      <c r="C63" s="43"/>
      <c r="D63" s="44"/>
      <c r="E63" s="39" t="s">
        <v>51</v>
      </c>
      <c r="F63" s="39" t="s">
        <v>22</v>
      </c>
      <c r="G63" s="43">
        <v>26.961300000000001</v>
      </c>
      <c r="H63" s="44"/>
      <c r="N63" s="26" t="s">
        <v>45</v>
      </c>
      <c r="O63" s="26">
        <v>27.763100000000001</v>
      </c>
      <c r="P63" s="26">
        <v>22.720500000000001</v>
      </c>
    </row>
    <row r="64" spans="1:16" ht="17" thickBot="1" x14ac:dyDescent="0.25">
      <c r="A64" s="45" t="s">
        <v>52</v>
      </c>
      <c r="B64" s="45" t="s">
        <v>82</v>
      </c>
      <c r="C64" s="40">
        <v>24.3201</v>
      </c>
      <c r="D64" s="41">
        <f>_xlfn.STDEV.S(C64:C66)</f>
        <v>0.18885727415167192</v>
      </c>
      <c r="E64" s="39" t="s">
        <v>52</v>
      </c>
      <c r="F64" s="39" t="s">
        <v>22</v>
      </c>
      <c r="G64" s="40">
        <v>28.133500000000002</v>
      </c>
      <c r="H64" s="41">
        <f>_xlfn.STDEV.S(G64:G66)</f>
        <v>0.10964133952726772</v>
      </c>
      <c r="N64" s="26" t="s">
        <v>45</v>
      </c>
      <c r="O64" s="26">
        <v>27.574100000000001</v>
      </c>
      <c r="P64" s="26">
        <v>22.776800000000001</v>
      </c>
    </row>
    <row r="65" spans="1:16" ht="17" thickBot="1" x14ac:dyDescent="0.25">
      <c r="A65" s="45" t="s">
        <v>52</v>
      </c>
      <c r="B65" s="45" t="s">
        <v>82</v>
      </c>
      <c r="C65" s="24">
        <v>24.265699999999999</v>
      </c>
      <c r="D65" s="46">
        <f>AVERAGE(C64:C66)</f>
        <v>24.4008</v>
      </c>
      <c r="E65" s="39" t="s">
        <v>52</v>
      </c>
      <c r="F65" s="39" t="s">
        <v>22</v>
      </c>
      <c r="G65" s="24">
        <v>27.984400000000001</v>
      </c>
      <c r="H65" s="42">
        <f>AVERAGE(G64:G66)</f>
        <v>28.012533333333334</v>
      </c>
      <c r="N65" s="9" t="s">
        <v>46</v>
      </c>
      <c r="O65" s="9">
        <v>20.195399999999999</v>
      </c>
      <c r="P65" s="9">
        <v>30.446000000000002</v>
      </c>
    </row>
    <row r="66" spans="1:16" x14ac:dyDescent="0.2">
      <c r="A66" s="45" t="s">
        <v>52</v>
      </c>
      <c r="B66" s="45" t="s">
        <v>82</v>
      </c>
      <c r="C66" s="43">
        <v>24.616599999999998</v>
      </c>
      <c r="D66" s="44"/>
      <c r="E66" s="39" t="s">
        <v>52</v>
      </c>
      <c r="F66" s="39" t="s">
        <v>22</v>
      </c>
      <c r="G66" s="43">
        <v>27.919699999999999</v>
      </c>
      <c r="H66" s="44"/>
      <c r="N66" s="9" t="s">
        <v>46</v>
      </c>
      <c r="O66" s="9">
        <v>20.186399999999999</v>
      </c>
      <c r="P66" s="9">
        <v>30.735299999999999</v>
      </c>
    </row>
    <row r="67" spans="1:16" ht="17" thickBot="1" x14ac:dyDescent="0.25">
      <c r="A67" s="45" t="s">
        <v>53</v>
      </c>
      <c r="B67" s="45" t="s">
        <v>82</v>
      </c>
      <c r="C67" s="40">
        <v>24.0015</v>
      </c>
      <c r="D67" s="41">
        <f>_xlfn.STDEV.S(C67:C69)</f>
        <v>5.2833827547634958E-2</v>
      </c>
      <c r="E67" s="39" t="s">
        <v>53</v>
      </c>
      <c r="F67" s="39" t="s">
        <v>22</v>
      </c>
      <c r="G67" s="40">
        <v>27.4057</v>
      </c>
      <c r="H67" s="41">
        <f>_xlfn.STDEV.S(G67:G69)</f>
        <v>0.13136144792137486</v>
      </c>
    </row>
    <row r="68" spans="1:16" ht="17" thickBot="1" x14ac:dyDescent="0.25">
      <c r="A68" s="45" t="s">
        <v>53</v>
      </c>
      <c r="B68" s="45" t="s">
        <v>82</v>
      </c>
      <c r="C68" s="24">
        <v>23.912700000000001</v>
      </c>
      <c r="D68" s="46">
        <f>AVERAGE(C67:C69)</f>
        <v>23.973633333333336</v>
      </c>
      <c r="E68" s="39" t="s">
        <v>53</v>
      </c>
      <c r="F68" s="39" t="s">
        <v>22</v>
      </c>
      <c r="G68" s="24">
        <v>27.66</v>
      </c>
      <c r="H68" s="42">
        <f>AVERAGE(G67:G69)</f>
        <v>27.5138</v>
      </c>
    </row>
    <row r="69" spans="1:16" x14ac:dyDescent="0.2">
      <c r="A69" s="45" t="s">
        <v>53</v>
      </c>
      <c r="B69" s="45" t="s">
        <v>82</v>
      </c>
      <c r="C69" s="43">
        <v>24.006699999999999</v>
      </c>
      <c r="D69" s="44"/>
      <c r="E69" s="39" t="s">
        <v>53</v>
      </c>
      <c r="F69" s="39" t="s">
        <v>22</v>
      </c>
      <c r="G69" s="43">
        <v>27.4757</v>
      </c>
      <c r="H69" s="44"/>
    </row>
    <row r="70" spans="1:16" ht="17" thickBot="1" x14ac:dyDescent="0.25">
      <c r="A70" s="45" t="s">
        <v>54</v>
      </c>
      <c r="B70" s="45" t="s">
        <v>82</v>
      </c>
      <c r="C70" s="40">
        <v>23.724</v>
      </c>
      <c r="D70" s="41">
        <f>_xlfn.STDEV.S(C70:C72)</f>
        <v>5.5896541336054754E-2</v>
      </c>
      <c r="E70" s="39" t="s">
        <v>54</v>
      </c>
      <c r="F70" s="39" t="s">
        <v>22</v>
      </c>
      <c r="G70" s="40">
        <v>27.8123</v>
      </c>
      <c r="H70" s="41">
        <f>_xlfn.STDEV.S(G70:G72)</f>
        <v>0.14619032115704556</v>
      </c>
    </row>
    <row r="71" spans="1:16" ht="17" thickBot="1" x14ac:dyDescent="0.25">
      <c r="A71" s="45" t="s">
        <v>54</v>
      </c>
      <c r="B71" s="45" t="s">
        <v>82</v>
      </c>
      <c r="C71" s="24">
        <v>23.7759</v>
      </c>
      <c r="D71" s="46">
        <f>AVERAGE(C70:C72)</f>
        <v>23.721366666666665</v>
      </c>
      <c r="E71" s="39" t="s">
        <v>54</v>
      </c>
      <c r="F71" s="39" t="s">
        <v>22</v>
      </c>
      <c r="G71" s="24">
        <v>27.5792</v>
      </c>
      <c r="H71" s="42">
        <f>AVERAGE(G70:G72)</f>
        <v>27.746700000000001</v>
      </c>
    </row>
    <row r="72" spans="1:16" x14ac:dyDescent="0.2">
      <c r="A72" s="45" t="s">
        <v>54</v>
      </c>
      <c r="B72" s="45" t="s">
        <v>82</v>
      </c>
      <c r="C72" s="43">
        <v>23.664200000000001</v>
      </c>
      <c r="D72" s="44"/>
      <c r="E72" s="39" t="s">
        <v>54</v>
      </c>
      <c r="F72" s="39" t="s">
        <v>22</v>
      </c>
      <c r="G72" s="43">
        <v>27.848600000000001</v>
      </c>
      <c r="H72" s="44"/>
    </row>
    <row r="73" spans="1:16" ht="17" thickBot="1" x14ac:dyDescent="0.25">
      <c r="A73" s="45" t="s">
        <v>55</v>
      </c>
      <c r="B73" s="45" t="s">
        <v>82</v>
      </c>
      <c r="C73" s="40"/>
      <c r="D73" s="41" t="e">
        <f>_xlfn.STDEV.S(C73:C75)</f>
        <v>#DIV/0!</v>
      </c>
      <c r="E73" s="39" t="s">
        <v>55</v>
      </c>
      <c r="F73" s="39" t="s">
        <v>22</v>
      </c>
      <c r="G73" s="40"/>
      <c r="H73" s="54"/>
    </row>
    <row r="74" spans="1:16" ht="17" thickBot="1" x14ac:dyDescent="0.25">
      <c r="A74" s="45" t="s">
        <v>55</v>
      </c>
      <c r="B74" s="45" t="s">
        <v>82</v>
      </c>
      <c r="C74" s="24"/>
      <c r="D74" s="46" t="e">
        <f>AVERAGE(C73:C75)</f>
        <v>#DIV/0!</v>
      </c>
      <c r="E74" s="39" t="s">
        <v>55</v>
      </c>
      <c r="F74" s="39" t="s">
        <v>22</v>
      </c>
      <c r="G74" s="24"/>
      <c r="H74" s="42" t="e">
        <f>AVERAGE(G73:G75)</f>
        <v>#DIV/0!</v>
      </c>
    </row>
    <row r="75" spans="1:16" x14ac:dyDescent="0.2">
      <c r="A75" s="45" t="s">
        <v>55</v>
      </c>
      <c r="B75" s="45" t="s">
        <v>82</v>
      </c>
      <c r="C75" s="43"/>
      <c r="D75" s="44"/>
      <c r="E75" s="39" t="s">
        <v>55</v>
      </c>
      <c r="F75" s="39" t="s">
        <v>22</v>
      </c>
      <c r="G75" s="43"/>
      <c r="H75" s="44"/>
    </row>
    <row r="77" spans="1:16" x14ac:dyDescent="0.2">
      <c r="A77" s="55" t="s">
        <v>64</v>
      </c>
      <c r="B77" s="55"/>
      <c r="C77" s="55"/>
      <c r="D77" s="55"/>
      <c r="E77" s="55"/>
      <c r="F77" s="55"/>
      <c r="G77" s="55"/>
      <c r="H77" s="55"/>
    </row>
    <row r="78" spans="1:16" x14ac:dyDescent="0.2">
      <c r="A78" s="27"/>
      <c r="B78" s="28" t="s">
        <v>82</v>
      </c>
      <c r="C78" s="27"/>
      <c r="D78" s="27"/>
      <c r="E78" s="34"/>
      <c r="F78" s="35" t="s">
        <v>62</v>
      </c>
      <c r="G78" s="34"/>
      <c r="H78" s="34"/>
    </row>
    <row r="79" spans="1:16" ht="17" thickBot="1" x14ac:dyDescent="0.25">
      <c r="A79" s="29"/>
      <c r="B79" s="29"/>
      <c r="C79" s="29"/>
      <c r="D79" s="33"/>
      <c r="E79" s="29"/>
      <c r="F79" s="29"/>
      <c r="G79" s="29"/>
      <c r="H79" s="33"/>
    </row>
    <row r="80" spans="1:16" ht="17" thickBot="1" x14ac:dyDescent="0.25">
      <c r="A80" s="30" t="s">
        <v>47</v>
      </c>
      <c r="B80" s="31" t="s">
        <v>48</v>
      </c>
      <c r="C80" s="31" t="s">
        <v>49</v>
      </c>
      <c r="D80" s="32" t="s">
        <v>50</v>
      </c>
      <c r="E80" s="30" t="s">
        <v>47</v>
      </c>
      <c r="F80" s="31" t="s">
        <v>48</v>
      </c>
      <c r="G80" s="36" t="s">
        <v>49</v>
      </c>
      <c r="H80" s="37" t="s">
        <v>50</v>
      </c>
    </row>
    <row r="81" spans="1:8" ht="17" thickBot="1" x14ac:dyDescent="0.25">
      <c r="A81" s="45" t="s">
        <v>51</v>
      </c>
      <c r="B81" s="45" t="s">
        <v>82</v>
      </c>
      <c r="C81" s="40">
        <v>23.214099999999998</v>
      </c>
      <c r="D81" s="41">
        <f>_xlfn.STDEV.S(C81:C83)</f>
        <v>7.7539688762164355E-2</v>
      </c>
      <c r="E81" s="39" t="s">
        <v>51</v>
      </c>
      <c r="F81" s="39" t="s">
        <v>22</v>
      </c>
      <c r="G81" s="40">
        <v>29.035699999999999</v>
      </c>
      <c r="H81" s="41">
        <f>_xlfn.STDEV.S(G81:G83)</f>
        <v>0.3166424166153366</v>
      </c>
    </row>
    <row r="82" spans="1:8" ht="17" thickBot="1" x14ac:dyDescent="0.25">
      <c r="A82" s="45" t="s">
        <v>51</v>
      </c>
      <c r="B82" s="45" t="s">
        <v>82</v>
      </c>
      <c r="C82" s="24">
        <v>23.067699999999999</v>
      </c>
      <c r="D82" s="46">
        <f>AVERAGE(C81:C83)</f>
        <v>23.155666666666665</v>
      </c>
      <c r="E82" s="39" t="s">
        <v>51</v>
      </c>
      <c r="F82" s="39" t="s">
        <v>22</v>
      </c>
      <c r="G82" s="24"/>
      <c r="H82" s="42">
        <f>AVERAGE(G81:G83)</f>
        <v>29.259599999999999</v>
      </c>
    </row>
    <row r="83" spans="1:8" x14ac:dyDescent="0.2">
      <c r="A83" s="45" t="s">
        <v>51</v>
      </c>
      <c r="B83" s="45" t="s">
        <v>82</v>
      </c>
      <c r="C83" s="43">
        <v>23.185199999999998</v>
      </c>
      <c r="D83" s="44"/>
      <c r="E83" s="39" t="s">
        <v>51</v>
      </c>
      <c r="F83" s="39" t="s">
        <v>22</v>
      </c>
      <c r="G83" s="43">
        <v>29.483499999999999</v>
      </c>
      <c r="H83" s="44"/>
    </row>
    <row r="84" spans="1:8" ht="17" thickBot="1" x14ac:dyDescent="0.25">
      <c r="A84" s="45" t="s">
        <v>52</v>
      </c>
      <c r="B84" s="45" t="s">
        <v>82</v>
      </c>
      <c r="C84" s="40">
        <v>23.930900000000001</v>
      </c>
      <c r="D84" s="41">
        <f>_xlfn.STDEV.S(C84:C86)</f>
        <v>0.13421774597024483</v>
      </c>
      <c r="E84" s="39" t="s">
        <v>52</v>
      </c>
      <c r="F84" s="39" t="s">
        <v>22</v>
      </c>
      <c r="G84" s="40">
        <v>28.187899999999999</v>
      </c>
      <c r="H84" s="41">
        <f>_xlfn.STDEV.S(G84:G86)</f>
        <v>0.10550717195211658</v>
      </c>
    </row>
    <row r="85" spans="1:8" ht="17" thickBot="1" x14ac:dyDescent="0.25">
      <c r="A85" s="45" t="s">
        <v>52</v>
      </c>
      <c r="B85" s="45" t="s">
        <v>82</v>
      </c>
      <c r="C85" s="24">
        <v>23.881799999999998</v>
      </c>
      <c r="D85" s="46">
        <f>AVERAGE(C84:C86)</f>
        <v>23.982533333333333</v>
      </c>
      <c r="E85" s="39" t="s">
        <v>52</v>
      </c>
      <c r="F85" s="39" t="s">
        <v>22</v>
      </c>
      <c r="G85" s="24">
        <v>28.3536</v>
      </c>
      <c r="H85" s="42">
        <f>AVERAGE(G84:G86)</f>
        <v>28.233033333333335</v>
      </c>
    </row>
    <row r="86" spans="1:8" x14ac:dyDescent="0.2">
      <c r="A86" s="45" t="s">
        <v>52</v>
      </c>
      <c r="B86" s="45" t="s">
        <v>82</v>
      </c>
      <c r="C86" s="43">
        <v>24.134899999999998</v>
      </c>
      <c r="D86" s="44"/>
      <c r="E86" s="39" t="s">
        <v>52</v>
      </c>
      <c r="F86" s="39" t="s">
        <v>22</v>
      </c>
      <c r="G86" s="43">
        <v>28.157599999999999</v>
      </c>
      <c r="H86" s="44"/>
    </row>
    <row r="87" spans="1:8" ht="17" thickBot="1" x14ac:dyDescent="0.25">
      <c r="A87" s="45" t="s">
        <v>53</v>
      </c>
      <c r="B87" s="45" t="s">
        <v>82</v>
      </c>
      <c r="C87" s="40">
        <v>27.4358</v>
      </c>
      <c r="D87" s="41">
        <f>_xlfn.STDEV.S(C87:C89)</f>
        <v>5.3740115370177977E-2</v>
      </c>
      <c r="E87" s="39" t="s">
        <v>53</v>
      </c>
      <c r="F87" s="39" t="s">
        <v>22</v>
      </c>
      <c r="G87" s="40">
        <v>30.0014</v>
      </c>
      <c r="H87" s="41">
        <f>_xlfn.STDEV.S(G87:G89)</f>
        <v>6.2225396744416864E-2</v>
      </c>
    </row>
    <row r="88" spans="1:8" ht="17" thickBot="1" x14ac:dyDescent="0.25">
      <c r="A88" s="45" t="s">
        <v>53</v>
      </c>
      <c r="B88" s="45" t="s">
        <v>82</v>
      </c>
      <c r="C88" s="24">
        <v>27.511800000000001</v>
      </c>
      <c r="D88" s="46">
        <f>AVERAGE(D91,D91,D85,D82)</f>
        <v>23.169249999999998</v>
      </c>
      <c r="E88" s="39" t="s">
        <v>53</v>
      </c>
      <c r="F88" s="39" t="s">
        <v>22</v>
      </c>
      <c r="G88" s="24"/>
      <c r="H88" s="42">
        <f>AVERAGE(G87:G89)</f>
        <v>29.9574</v>
      </c>
    </row>
    <row r="89" spans="1:8" x14ac:dyDescent="0.2">
      <c r="A89" s="45" t="s">
        <v>53</v>
      </c>
      <c r="B89" s="45" t="s">
        <v>82</v>
      </c>
      <c r="C89" s="43"/>
      <c r="D89" s="44"/>
      <c r="E89" s="39" t="s">
        <v>53</v>
      </c>
      <c r="F89" s="39" t="s">
        <v>22</v>
      </c>
      <c r="G89" s="43">
        <v>29.913399999999999</v>
      </c>
      <c r="H89" s="44"/>
    </row>
    <row r="90" spans="1:8" ht="17" thickBot="1" x14ac:dyDescent="0.25">
      <c r="A90" s="45" t="s">
        <v>54</v>
      </c>
      <c r="B90" s="45" t="s">
        <v>82</v>
      </c>
      <c r="C90" s="40">
        <v>22.720500000000001</v>
      </c>
      <c r="D90" s="41">
        <f>_xlfn.STDEV.S(C90:C92)</f>
        <v>4.5652053623029459E-2</v>
      </c>
      <c r="E90" s="39" t="s">
        <v>54</v>
      </c>
      <c r="F90" s="39" t="s">
        <v>22</v>
      </c>
      <c r="G90" s="40">
        <v>27.763100000000001</v>
      </c>
      <c r="H90" s="41">
        <f>_xlfn.STDEV.S(G90:G92)</f>
        <v>0.13364318164425754</v>
      </c>
    </row>
    <row r="91" spans="1:8" ht="17" thickBot="1" x14ac:dyDescent="0.25">
      <c r="A91" s="45" t="s">
        <v>54</v>
      </c>
      <c r="B91" s="45" t="s">
        <v>82</v>
      </c>
      <c r="C91" s="24">
        <v>22.776800000000001</v>
      </c>
      <c r="D91" s="46">
        <f>AVERAGE(C90:C92)</f>
        <v>22.769400000000001</v>
      </c>
      <c r="E91" s="39" t="s">
        <v>54</v>
      </c>
      <c r="F91" s="39" t="s">
        <v>22</v>
      </c>
      <c r="G91" s="24"/>
      <c r="H91" s="42">
        <f>AVERAGE(G90:G92)</f>
        <v>27.668600000000001</v>
      </c>
    </row>
    <row r="92" spans="1:8" x14ac:dyDescent="0.2">
      <c r="A92" s="45" t="s">
        <v>54</v>
      </c>
      <c r="B92" s="45" t="s">
        <v>82</v>
      </c>
      <c r="C92" s="43">
        <v>22.8109</v>
      </c>
      <c r="D92" s="44"/>
      <c r="E92" s="39" t="s">
        <v>54</v>
      </c>
      <c r="F92" s="39" t="s">
        <v>22</v>
      </c>
      <c r="G92" s="43">
        <v>27.574100000000001</v>
      </c>
      <c r="H92" s="44"/>
    </row>
    <row r="93" spans="1:8" ht="17" thickBot="1" x14ac:dyDescent="0.25">
      <c r="A93" s="45" t="s">
        <v>55</v>
      </c>
      <c r="B93" s="45" t="s">
        <v>82</v>
      </c>
      <c r="C93" s="40">
        <v>30.446000000000002</v>
      </c>
      <c r="D93" s="41">
        <f>_xlfn.STDEV.S(C93:C95)</f>
        <v>0.20456599179726626</v>
      </c>
      <c r="E93" s="39" t="s">
        <v>55</v>
      </c>
      <c r="F93" s="39" t="s">
        <v>22</v>
      </c>
      <c r="G93" s="40">
        <v>20.300999999999998</v>
      </c>
      <c r="H93" s="41">
        <f>_xlfn.STDEV.S(G93:G95)</f>
        <v>6.3725348174803589E-2</v>
      </c>
    </row>
    <row r="94" spans="1:8" ht="17" thickBot="1" x14ac:dyDescent="0.25">
      <c r="A94" s="45" t="s">
        <v>55</v>
      </c>
      <c r="B94" s="45" t="s">
        <v>82</v>
      </c>
      <c r="C94" s="24">
        <v>30.735299999999999</v>
      </c>
      <c r="D94" s="46">
        <f>AVERAGE(C93:C95)</f>
        <v>30.59065</v>
      </c>
      <c r="E94" s="39" t="s">
        <v>55</v>
      </c>
      <c r="F94" s="39" t="s">
        <v>22</v>
      </c>
      <c r="G94" s="24">
        <v>20.195399999999999</v>
      </c>
      <c r="H94" s="42">
        <f>AVERAGE(G93:G95)</f>
        <v>20.227599999999999</v>
      </c>
    </row>
    <row r="95" spans="1:8" x14ac:dyDescent="0.2">
      <c r="A95" s="45" t="s">
        <v>55</v>
      </c>
      <c r="B95" s="45" t="s">
        <v>82</v>
      </c>
      <c r="C95" s="43"/>
      <c r="D95" s="44"/>
      <c r="E95" s="39" t="s">
        <v>55</v>
      </c>
      <c r="F95" s="39" t="s">
        <v>22</v>
      </c>
      <c r="G95" s="43">
        <v>20.186399999999999</v>
      </c>
      <c r="H95" s="44"/>
    </row>
    <row r="97" spans="1:8" x14ac:dyDescent="0.2">
      <c r="A97" s="55" t="s">
        <v>81</v>
      </c>
      <c r="B97" s="55"/>
      <c r="C97" s="55"/>
      <c r="D97" s="55"/>
      <c r="E97" s="55"/>
      <c r="F97" s="55"/>
      <c r="G97" s="55"/>
      <c r="H97" s="55"/>
    </row>
    <row r="98" spans="1:8" x14ac:dyDescent="0.2">
      <c r="A98" s="27"/>
      <c r="B98" s="28" t="s">
        <v>82</v>
      </c>
      <c r="C98" s="27"/>
      <c r="D98" s="27"/>
      <c r="E98" s="34"/>
      <c r="F98" s="35" t="s">
        <v>62</v>
      </c>
      <c r="G98" s="34"/>
      <c r="H98" s="34"/>
    </row>
    <row r="99" spans="1:8" ht="17" thickBot="1" x14ac:dyDescent="0.25">
      <c r="A99" s="29"/>
      <c r="B99" s="29"/>
      <c r="C99" s="33"/>
      <c r="D99" s="33"/>
      <c r="E99" s="29"/>
      <c r="F99" s="29"/>
      <c r="G99" s="33"/>
      <c r="H99" s="33"/>
    </row>
    <row r="100" spans="1:8" ht="17" thickBot="1" x14ac:dyDescent="0.25">
      <c r="A100" s="30" t="s">
        <v>47</v>
      </c>
      <c r="B100" s="31" t="s">
        <v>48</v>
      </c>
      <c r="C100" s="31" t="s">
        <v>49</v>
      </c>
      <c r="D100" s="32" t="s">
        <v>50</v>
      </c>
      <c r="E100" s="30" t="s">
        <v>47</v>
      </c>
      <c r="F100" s="31" t="s">
        <v>48</v>
      </c>
      <c r="G100" s="36" t="s">
        <v>49</v>
      </c>
      <c r="H100" s="37" t="s">
        <v>50</v>
      </c>
    </row>
    <row r="101" spans="1:8" ht="17" thickBot="1" x14ac:dyDescent="0.25">
      <c r="A101" s="45" t="s">
        <v>51</v>
      </c>
      <c r="B101" s="45" t="s">
        <v>82</v>
      </c>
      <c r="C101" s="40">
        <v>23.337599999999998</v>
      </c>
      <c r="D101" s="41">
        <f>_xlfn.STDEV.S(C101:C103)</f>
        <v>0.12197525705377069</v>
      </c>
      <c r="E101" s="39" t="s">
        <v>51</v>
      </c>
      <c r="F101" s="39" t="s">
        <v>22</v>
      </c>
      <c r="G101" s="40">
        <v>26.705100000000002</v>
      </c>
      <c r="H101" s="41">
        <f>_xlfn.STDEV.S(G101:G103)</f>
        <v>0.12414549260175992</v>
      </c>
    </row>
    <row r="102" spans="1:8" ht="17" thickBot="1" x14ac:dyDescent="0.25">
      <c r="A102" s="45" t="s">
        <v>51</v>
      </c>
      <c r="B102" s="45" t="s">
        <v>82</v>
      </c>
      <c r="C102" s="24">
        <v>23.520399999999999</v>
      </c>
      <c r="D102" s="46">
        <f>AVERAGE(C101:C103)</f>
        <v>23.475633333333331</v>
      </c>
      <c r="E102" s="39" t="s">
        <v>51</v>
      </c>
      <c r="F102" s="39" t="s">
        <v>22</v>
      </c>
      <c r="G102" s="24">
        <v>26.457599999999999</v>
      </c>
      <c r="H102" s="42">
        <f>AVERAGE(G101:G103)</f>
        <v>26.575633333333332</v>
      </c>
    </row>
    <row r="103" spans="1:8" x14ac:dyDescent="0.2">
      <c r="A103" s="45" t="s">
        <v>51</v>
      </c>
      <c r="B103" s="45" t="s">
        <v>82</v>
      </c>
      <c r="C103" s="43">
        <v>23.568899999999999</v>
      </c>
      <c r="D103" s="44"/>
      <c r="E103" s="39" t="s">
        <v>51</v>
      </c>
      <c r="F103" s="39" t="s">
        <v>22</v>
      </c>
      <c r="G103" s="43">
        <v>26.5642</v>
      </c>
      <c r="H103" s="44"/>
    </row>
    <row r="104" spans="1:8" ht="17" thickBot="1" x14ac:dyDescent="0.25">
      <c r="A104" s="45" t="s">
        <v>52</v>
      </c>
      <c r="B104" s="45" t="s">
        <v>82</v>
      </c>
      <c r="C104" s="40">
        <v>25.195399999999999</v>
      </c>
      <c r="D104" s="41">
        <f>_xlfn.STDEV.S(C104:C106)</f>
        <v>0.12705904139414928</v>
      </c>
      <c r="E104" s="39" t="s">
        <v>52</v>
      </c>
      <c r="F104" s="39" t="s">
        <v>22</v>
      </c>
      <c r="G104" s="40">
        <v>28.133700000000001</v>
      </c>
      <c r="H104" s="41">
        <f>_xlfn.STDEV.S(G104:G106)</f>
        <v>0.10455129522551798</v>
      </c>
    </row>
    <row r="105" spans="1:8" ht="17" thickBot="1" x14ac:dyDescent="0.25">
      <c r="A105" s="45" t="s">
        <v>52</v>
      </c>
      <c r="B105" s="45" t="s">
        <v>82</v>
      </c>
      <c r="C105" s="24">
        <v>25.3674</v>
      </c>
      <c r="D105" s="46">
        <f>AVERAGE(C104:C106)</f>
        <v>25.335399999999996</v>
      </c>
      <c r="E105" s="39" t="s">
        <v>52</v>
      </c>
      <c r="F105" s="39" t="s">
        <v>22</v>
      </c>
      <c r="G105" s="24">
        <v>27.9269</v>
      </c>
      <c r="H105" s="42">
        <f>AVERAGE(G104:G106)</f>
        <v>28.039233333333332</v>
      </c>
    </row>
    <row r="106" spans="1:8" x14ac:dyDescent="0.2">
      <c r="A106" s="45" t="s">
        <v>52</v>
      </c>
      <c r="B106" s="45" t="s">
        <v>82</v>
      </c>
      <c r="C106" s="43">
        <v>25.4434</v>
      </c>
      <c r="D106" s="44"/>
      <c r="E106" s="39" t="s">
        <v>52</v>
      </c>
      <c r="F106" s="39" t="s">
        <v>22</v>
      </c>
      <c r="G106" s="43">
        <v>28.057099999999998</v>
      </c>
      <c r="H106" s="44"/>
    </row>
    <row r="107" spans="1:8" ht="17" thickBot="1" x14ac:dyDescent="0.25">
      <c r="A107" s="45" t="s">
        <v>53</v>
      </c>
      <c r="B107" s="45" t="s">
        <v>82</v>
      </c>
      <c r="C107" s="40">
        <v>24.8034</v>
      </c>
      <c r="D107" s="41">
        <f>_xlfn.STDEV.S(C107:C109)</f>
        <v>0.18821265455152908</v>
      </c>
      <c r="E107" s="39" t="s">
        <v>53</v>
      </c>
      <c r="F107" s="39" t="s">
        <v>22</v>
      </c>
      <c r="G107" s="40">
        <v>27.597799999999999</v>
      </c>
      <c r="H107" s="41">
        <f>_xlfn.STDEV.S(G107:G109)</f>
        <v>0.14997694267231002</v>
      </c>
    </row>
    <row r="108" spans="1:8" ht="17" thickBot="1" x14ac:dyDescent="0.25">
      <c r="A108" s="45" t="s">
        <v>53</v>
      </c>
      <c r="B108" s="45" t="s">
        <v>82</v>
      </c>
      <c r="C108" s="24">
        <v>24.773299999999999</v>
      </c>
      <c r="D108" s="46">
        <f>AVERAGE(C107:C109)</f>
        <v>24.896666666666665</v>
      </c>
      <c r="E108" s="39" t="s">
        <v>53</v>
      </c>
      <c r="F108" s="39" t="s">
        <v>22</v>
      </c>
      <c r="G108" s="24">
        <v>27.3993</v>
      </c>
      <c r="H108" s="42">
        <f>AVERAGE(G107:G109)</f>
        <v>27.433633333333333</v>
      </c>
    </row>
    <row r="109" spans="1:8" x14ac:dyDescent="0.2">
      <c r="A109" s="45" t="s">
        <v>53</v>
      </c>
      <c r="B109" s="45" t="s">
        <v>82</v>
      </c>
      <c r="C109" s="43">
        <v>25.113299999999999</v>
      </c>
      <c r="D109" s="44"/>
      <c r="E109" s="39" t="s">
        <v>53</v>
      </c>
      <c r="F109" s="39" t="s">
        <v>22</v>
      </c>
      <c r="G109" s="43">
        <v>27.303799999999999</v>
      </c>
      <c r="H109" s="44"/>
    </row>
    <row r="110" spans="1:8" ht="17" thickBot="1" x14ac:dyDescent="0.25">
      <c r="A110" s="45" t="s">
        <v>54</v>
      </c>
      <c r="B110" s="45" t="s">
        <v>82</v>
      </c>
      <c r="C110" s="40">
        <v>24.9879</v>
      </c>
      <c r="D110" s="41">
        <f>_xlfn.STDEV.S(C110:C112)</f>
        <v>0.13221408144873811</v>
      </c>
      <c r="E110" s="39" t="s">
        <v>54</v>
      </c>
      <c r="F110" s="39" t="s">
        <v>22</v>
      </c>
      <c r="G110" s="40">
        <v>29.1876</v>
      </c>
      <c r="H110" s="41">
        <f>_xlfn.STDEV.S(G110:G112)</f>
        <v>0.10333073115003157</v>
      </c>
    </row>
    <row r="111" spans="1:8" ht="17" thickBot="1" x14ac:dyDescent="0.25">
      <c r="A111" s="45" t="s">
        <v>54</v>
      </c>
      <c r="B111" s="45" t="s">
        <v>82</v>
      </c>
      <c r="C111" s="24">
        <v>25.055900000000001</v>
      </c>
      <c r="D111" s="46">
        <f>AVERAGE(C110:C112)</f>
        <v>25.09566666666667</v>
      </c>
      <c r="E111" s="39" t="s">
        <v>54</v>
      </c>
      <c r="F111" s="39" t="s">
        <v>22</v>
      </c>
      <c r="G111" s="24">
        <v>29.215800000000002</v>
      </c>
      <c r="H111" s="42">
        <f>AVERAGE(G110:G112)</f>
        <v>29.142600000000002</v>
      </c>
    </row>
    <row r="112" spans="1:8" x14ac:dyDescent="0.2">
      <c r="A112" s="45" t="s">
        <v>54</v>
      </c>
      <c r="B112" s="45" t="s">
        <v>82</v>
      </c>
      <c r="C112" s="43">
        <v>25.243200000000002</v>
      </c>
      <c r="D112" s="44"/>
      <c r="E112" s="39" t="s">
        <v>54</v>
      </c>
      <c r="F112" s="39" t="s">
        <v>22</v>
      </c>
      <c r="G112" s="43">
        <v>29.0244</v>
      </c>
      <c r="H112" s="44"/>
    </row>
    <row r="113" spans="1:8" ht="17" thickBot="1" x14ac:dyDescent="0.25">
      <c r="A113" s="45" t="s">
        <v>55</v>
      </c>
      <c r="B113" s="45" t="s">
        <v>82</v>
      </c>
      <c r="C113" s="40">
        <v>24.0151</v>
      </c>
      <c r="D113" s="41">
        <f>_xlfn.STDEV.S(C113:C115)</f>
        <v>0.12064221207079064</v>
      </c>
      <c r="E113" s="39" t="s">
        <v>55</v>
      </c>
      <c r="F113" s="39" t="s">
        <v>22</v>
      </c>
      <c r="G113" s="40">
        <v>27.230399999999999</v>
      </c>
      <c r="H113" s="41">
        <f>_xlfn.STDEV.S(G113:G115)</f>
        <v>6.5122423173589988E-2</v>
      </c>
    </row>
    <row r="114" spans="1:8" ht="17" thickBot="1" x14ac:dyDescent="0.25">
      <c r="A114" s="45" t="s">
        <v>55</v>
      </c>
      <c r="B114" s="45" t="s">
        <v>82</v>
      </c>
      <c r="C114" s="24">
        <v>23.851199999999999</v>
      </c>
      <c r="D114" s="46">
        <f>AVERAGE(C113:C115)</f>
        <v>23.984266666666667</v>
      </c>
      <c r="E114" s="39" t="s">
        <v>55</v>
      </c>
      <c r="F114" s="39" t="s">
        <v>22</v>
      </c>
      <c r="G114" s="24">
        <v>27.357700000000001</v>
      </c>
      <c r="H114" s="42">
        <f>AVERAGE(G113:G115)</f>
        <v>27.302000000000003</v>
      </c>
    </row>
    <row r="115" spans="1:8" x14ac:dyDescent="0.2">
      <c r="A115" s="45" t="s">
        <v>55</v>
      </c>
      <c r="B115" s="45" t="s">
        <v>82</v>
      </c>
      <c r="C115" s="43">
        <v>24.086500000000001</v>
      </c>
      <c r="D115" s="44"/>
      <c r="E115" s="39" t="s">
        <v>55</v>
      </c>
      <c r="F115" s="39" t="s">
        <v>22</v>
      </c>
      <c r="G115" s="43">
        <v>27.317900000000002</v>
      </c>
      <c r="H115" s="44"/>
    </row>
  </sheetData>
  <mergeCells count="6">
    <mergeCell ref="A97:H97"/>
    <mergeCell ref="A1:H1"/>
    <mergeCell ref="A21:H21"/>
    <mergeCell ref="A39:H39"/>
    <mergeCell ref="A59:H59"/>
    <mergeCell ref="A77:H77"/>
  </mergeCells>
  <phoneticPr fontId="11" type="noConversion"/>
  <conditionalFormatting sqref="D5">
    <cfRule type="cellIs" dxfId="269" priority="49" operator="lessThan">
      <formula>0.3</formula>
    </cfRule>
  </conditionalFormatting>
  <conditionalFormatting sqref="D8">
    <cfRule type="cellIs" dxfId="268" priority="48" operator="lessThan">
      <formula>0.3</formula>
    </cfRule>
  </conditionalFormatting>
  <conditionalFormatting sqref="D11">
    <cfRule type="cellIs" dxfId="267" priority="47" operator="lessThan">
      <formula>0.3</formula>
    </cfRule>
  </conditionalFormatting>
  <conditionalFormatting sqref="D14">
    <cfRule type="cellIs" dxfId="266" priority="46" operator="lessThan">
      <formula>0.3</formula>
    </cfRule>
  </conditionalFormatting>
  <conditionalFormatting sqref="D17">
    <cfRule type="cellIs" dxfId="265" priority="45" operator="lessThan">
      <formula>0.3</formula>
    </cfRule>
  </conditionalFormatting>
  <conditionalFormatting sqref="D23">
    <cfRule type="cellIs" dxfId="264" priority="39" operator="lessThan">
      <formula>0.3</formula>
    </cfRule>
  </conditionalFormatting>
  <conditionalFormatting sqref="D26">
    <cfRule type="cellIs" dxfId="263" priority="38" operator="lessThan">
      <formula>0.3</formula>
    </cfRule>
  </conditionalFormatting>
  <conditionalFormatting sqref="D29">
    <cfRule type="cellIs" dxfId="262" priority="37" operator="lessThan">
      <formula>0.3</formula>
    </cfRule>
  </conditionalFormatting>
  <conditionalFormatting sqref="D32">
    <cfRule type="cellIs" dxfId="261" priority="36" operator="lessThan">
      <formula>0.3</formula>
    </cfRule>
  </conditionalFormatting>
  <conditionalFormatting sqref="D35">
    <cfRule type="cellIs" dxfId="260" priority="35" operator="lessThan">
      <formula>0.3</formula>
    </cfRule>
  </conditionalFormatting>
  <conditionalFormatting sqref="D61">
    <cfRule type="cellIs" dxfId="259" priority="25" operator="lessThan">
      <formula>0.3</formula>
    </cfRule>
  </conditionalFormatting>
  <conditionalFormatting sqref="D64">
    <cfRule type="cellIs" dxfId="258" priority="24" operator="lessThan">
      <formula>0.3</formula>
    </cfRule>
  </conditionalFormatting>
  <conditionalFormatting sqref="D67">
    <cfRule type="cellIs" dxfId="257" priority="23" operator="lessThan">
      <formula>0.3</formula>
    </cfRule>
  </conditionalFormatting>
  <conditionalFormatting sqref="D70">
    <cfRule type="cellIs" dxfId="256" priority="22" operator="lessThan">
      <formula>0.3</formula>
    </cfRule>
  </conditionalFormatting>
  <conditionalFormatting sqref="D73">
    <cfRule type="cellIs" dxfId="255" priority="21" operator="lessThan">
      <formula>0.3</formula>
    </cfRule>
  </conditionalFormatting>
  <conditionalFormatting sqref="D81">
    <cfRule type="cellIs" dxfId="254" priority="15" operator="lessThan">
      <formula>0.3</formula>
    </cfRule>
  </conditionalFormatting>
  <conditionalFormatting sqref="D84">
    <cfRule type="cellIs" dxfId="253" priority="14" operator="lessThan">
      <formula>0.3</formula>
    </cfRule>
  </conditionalFormatting>
  <conditionalFormatting sqref="D87">
    <cfRule type="cellIs" dxfId="252" priority="13" operator="lessThan">
      <formula>0.3</formula>
    </cfRule>
  </conditionalFormatting>
  <conditionalFormatting sqref="D90">
    <cfRule type="cellIs" dxfId="251" priority="12" operator="lessThan">
      <formula>0.3</formula>
    </cfRule>
  </conditionalFormatting>
  <conditionalFormatting sqref="D93">
    <cfRule type="cellIs" dxfId="250" priority="11" operator="lessThan">
      <formula>0.3</formula>
    </cfRule>
  </conditionalFormatting>
  <conditionalFormatting sqref="D101">
    <cfRule type="cellIs" dxfId="249" priority="5" operator="lessThan">
      <formula>0.3</formula>
    </cfRule>
  </conditionalFormatting>
  <conditionalFormatting sqref="D104">
    <cfRule type="cellIs" dxfId="248" priority="4" operator="lessThan">
      <formula>0.3</formula>
    </cfRule>
  </conditionalFormatting>
  <conditionalFormatting sqref="D107">
    <cfRule type="cellIs" dxfId="247" priority="3" operator="lessThan">
      <formula>0.3</formula>
    </cfRule>
  </conditionalFormatting>
  <conditionalFormatting sqref="D110">
    <cfRule type="cellIs" dxfId="246" priority="2" operator="lessThan">
      <formula>0.3</formula>
    </cfRule>
  </conditionalFormatting>
  <conditionalFormatting sqref="D113">
    <cfRule type="cellIs" dxfId="245" priority="1" operator="lessThan">
      <formula>0.3</formula>
    </cfRule>
  </conditionalFormatting>
  <conditionalFormatting sqref="H5">
    <cfRule type="cellIs" dxfId="244" priority="54" operator="lessThan">
      <formula>0.3</formula>
    </cfRule>
  </conditionalFormatting>
  <conditionalFormatting sqref="H8">
    <cfRule type="cellIs" dxfId="243" priority="53" operator="lessThan">
      <formula>0.3</formula>
    </cfRule>
  </conditionalFormatting>
  <conditionalFormatting sqref="H11">
    <cfRule type="cellIs" dxfId="242" priority="52" operator="lessThan">
      <formula>0.3</formula>
    </cfRule>
  </conditionalFormatting>
  <conditionalFormatting sqref="H14">
    <cfRule type="cellIs" dxfId="241" priority="51" operator="lessThan">
      <formula>0.3</formula>
    </cfRule>
  </conditionalFormatting>
  <conditionalFormatting sqref="H17">
    <cfRule type="cellIs" dxfId="240" priority="50" operator="lessThan">
      <formula>0.3</formula>
    </cfRule>
  </conditionalFormatting>
  <conditionalFormatting sqref="H23">
    <cfRule type="cellIs" dxfId="239" priority="44" operator="lessThan">
      <formula>0.3</formula>
    </cfRule>
  </conditionalFormatting>
  <conditionalFormatting sqref="H26">
    <cfRule type="cellIs" dxfId="238" priority="43" operator="lessThan">
      <formula>0.3</formula>
    </cfRule>
  </conditionalFormatting>
  <conditionalFormatting sqref="H29">
    <cfRule type="cellIs" dxfId="237" priority="42" operator="lessThan">
      <formula>0.3</formula>
    </cfRule>
  </conditionalFormatting>
  <conditionalFormatting sqref="H32">
    <cfRule type="cellIs" dxfId="236" priority="41" operator="lessThan">
      <formula>0.3</formula>
    </cfRule>
  </conditionalFormatting>
  <conditionalFormatting sqref="H35">
    <cfRule type="cellIs" dxfId="235" priority="40" operator="lessThan">
      <formula>0.3</formula>
    </cfRule>
  </conditionalFormatting>
  <conditionalFormatting sqref="H43">
    <cfRule type="cellIs" dxfId="234" priority="30" operator="lessThan">
      <formula>0.3</formula>
    </cfRule>
  </conditionalFormatting>
  <conditionalFormatting sqref="H46">
    <cfRule type="cellIs" dxfId="233" priority="31" operator="lessThan">
      <formula>0.3</formula>
    </cfRule>
  </conditionalFormatting>
  <conditionalFormatting sqref="H49">
    <cfRule type="cellIs" dxfId="232" priority="32" operator="lessThan">
      <formula>0.3</formula>
    </cfRule>
  </conditionalFormatting>
  <conditionalFormatting sqref="H52">
    <cfRule type="cellIs" dxfId="231" priority="33" operator="lessThan">
      <formula>0.3</formula>
    </cfRule>
  </conditionalFormatting>
  <conditionalFormatting sqref="H55">
    <cfRule type="cellIs" dxfId="230" priority="34" operator="lessThan">
      <formula>0.3</formula>
    </cfRule>
  </conditionalFormatting>
  <conditionalFormatting sqref="H61">
    <cfRule type="cellIs" dxfId="229" priority="29" operator="lessThan">
      <formula>0.3</formula>
    </cfRule>
  </conditionalFormatting>
  <conditionalFormatting sqref="H64">
    <cfRule type="cellIs" dxfId="228" priority="28" operator="lessThan">
      <formula>0.3</formula>
    </cfRule>
  </conditionalFormatting>
  <conditionalFormatting sqref="H67">
    <cfRule type="cellIs" dxfId="227" priority="27" operator="lessThan">
      <formula>0.3</formula>
    </cfRule>
  </conditionalFormatting>
  <conditionalFormatting sqref="H70">
    <cfRule type="cellIs" dxfId="226" priority="26" operator="lessThan">
      <formula>0.3</formula>
    </cfRule>
  </conditionalFormatting>
  <conditionalFormatting sqref="H81">
    <cfRule type="cellIs" dxfId="225" priority="20" operator="lessThan">
      <formula>0.3</formula>
    </cfRule>
  </conditionalFormatting>
  <conditionalFormatting sqref="H84">
    <cfRule type="cellIs" dxfId="224" priority="19" operator="lessThan">
      <formula>0.3</formula>
    </cfRule>
  </conditionalFormatting>
  <conditionalFormatting sqref="H87">
    <cfRule type="cellIs" dxfId="223" priority="18" operator="lessThan">
      <formula>0.3</formula>
    </cfRule>
  </conditionalFormatting>
  <conditionalFormatting sqref="H90">
    <cfRule type="cellIs" dxfId="222" priority="17" operator="lessThan">
      <formula>0.3</formula>
    </cfRule>
  </conditionalFormatting>
  <conditionalFormatting sqref="H93">
    <cfRule type="cellIs" dxfId="221" priority="16" operator="lessThan">
      <formula>0.3</formula>
    </cfRule>
  </conditionalFormatting>
  <conditionalFormatting sqref="H101">
    <cfRule type="cellIs" dxfId="220" priority="10" operator="lessThan">
      <formula>0.3</formula>
    </cfRule>
  </conditionalFormatting>
  <conditionalFormatting sqref="H104">
    <cfRule type="cellIs" dxfId="219" priority="9" operator="lessThan">
      <formula>0.3</formula>
    </cfRule>
  </conditionalFormatting>
  <conditionalFormatting sqref="H107">
    <cfRule type="cellIs" dxfId="218" priority="8" operator="lessThan">
      <formula>0.3</formula>
    </cfRule>
  </conditionalFormatting>
  <conditionalFormatting sqref="H110">
    <cfRule type="cellIs" dxfId="217" priority="7" operator="lessThan">
      <formula>0.3</formula>
    </cfRule>
  </conditionalFormatting>
  <conditionalFormatting sqref="H113">
    <cfRule type="cellIs" dxfId="216" priority="6" operator="lessThan">
      <formula>0.3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698D0-31C1-9B48-BA3D-D7A3F36ADFD4}">
  <dimension ref="A1:BX185"/>
  <sheetViews>
    <sheetView workbookViewId="0">
      <selection sqref="A1:XFD1048576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9</v>
      </c>
      <c r="D2" s="4"/>
      <c r="E2" s="15">
        <f>P19</f>
        <v>23.0017</v>
      </c>
      <c r="F2" s="4">
        <f>AVERAGE(E2)</f>
        <v>23.0017</v>
      </c>
      <c r="G2" s="4">
        <f>SUM(F2,-F9)</f>
        <v>-4.5459999999999994</v>
      </c>
      <c r="H2" s="4">
        <f>SUM(G5,-G2)</f>
        <v>-0.12650000000000006</v>
      </c>
      <c r="I2" s="14">
        <f>POWER(2,-H2)</f>
        <v>1.0916421458399479</v>
      </c>
      <c r="K2" s="17" t="s">
        <v>29</v>
      </c>
      <c r="L2" s="16" t="s">
        <v>28</v>
      </c>
      <c r="M2" s="4" t="s">
        <v>9</v>
      </c>
      <c r="N2" s="4"/>
      <c r="O2" s="15">
        <f>P19</f>
        <v>23.0017</v>
      </c>
      <c r="P2" s="4">
        <f>AVERAGE(O2)</f>
        <v>23.0017</v>
      </c>
      <c r="Q2" s="4">
        <f>SUM(P2,-P9)</f>
        <v>-4.5459999999999994</v>
      </c>
      <c r="R2" s="4">
        <f>SUM(Q5,-Q2)</f>
        <v>-2.0900000000001029E-2</v>
      </c>
      <c r="S2" s="14">
        <f>POWER(2,-R2)</f>
        <v>1.0145922179699749</v>
      </c>
    </row>
    <row r="3" spans="1:19" x14ac:dyDescent="0.2">
      <c r="A3" s="4" t="s">
        <v>5</v>
      </c>
      <c r="B3" s="7"/>
      <c r="C3" s="4" t="s">
        <v>9</v>
      </c>
      <c r="D3" s="7"/>
      <c r="F3" s="4"/>
      <c r="G3" s="4"/>
      <c r="H3" s="4"/>
      <c r="I3" s="5"/>
      <c r="K3" s="4" t="s">
        <v>5</v>
      </c>
      <c r="L3" s="7"/>
      <c r="M3" s="4" t="s">
        <v>9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9</v>
      </c>
      <c r="D5" s="6"/>
      <c r="E5">
        <f>P21</f>
        <v>22.237200000000001</v>
      </c>
      <c r="F5" s="4">
        <f>AVERAGE(E5:E6)</f>
        <v>22.237200000000001</v>
      </c>
      <c r="G5" s="4">
        <f>SUM(F5,-F12)</f>
        <v>-4.6724999999999994</v>
      </c>
      <c r="H5" s="4"/>
      <c r="I5" s="5"/>
      <c r="K5" s="4" t="s">
        <v>6</v>
      </c>
      <c r="L5" s="7"/>
      <c r="M5" s="4" t="s">
        <v>9</v>
      </c>
      <c r="N5" s="6"/>
      <c r="O5" s="15">
        <f>P20</f>
        <v>22.9664</v>
      </c>
      <c r="P5" s="4">
        <f>AVERAGE(O5:O6)</f>
        <v>22.9664</v>
      </c>
      <c r="Q5" s="4">
        <f>SUM(P5,-P12)</f>
        <v>-4.5669000000000004</v>
      </c>
      <c r="R5" s="4"/>
      <c r="S5" s="5"/>
    </row>
    <row r="6" spans="1:19" x14ac:dyDescent="0.2">
      <c r="A6" s="4" t="s">
        <v>6</v>
      </c>
      <c r="B6" s="7"/>
      <c r="C6" s="4" t="s">
        <v>9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9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27.547699999999999</v>
      </c>
      <c r="F9" s="4">
        <f>AVERAGE(E9)</f>
        <v>27.547699999999999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27.547699999999999</v>
      </c>
      <c r="P9" s="4">
        <f>AVERAGE(O9)</f>
        <v>27.547699999999999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26.909700000000001</v>
      </c>
      <c r="F12" s="4">
        <f>AVERAGE(E12:E13)</f>
        <v>26.909700000000001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27.533300000000001</v>
      </c>
      <c r="P12" s="4">
        <f>AVERAGE(O12:O13)</f>
        <v>27.533300000000001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9</v>
      </c>
      <c r="D18" s="4"/>
      <c r="E18" s="15">
        <f>P19</f>
        <v>23.0017</v>
      </c>
      <c r="F18" s="4">
        <f>AVERAGE(E18:E19)</f>
        <v>23.0017</v>
      </c>
      <c r="G18" s="4">
        <f>SUM(F18,-F25)</f>
        <v>-4.5459999999999994</v>
      </c>
      <c r="H18" s="4">
        <f>SUM(G21,-G18)</f>
        <v>-0.16130000000000067</v>
      </c>
      <c r="I18" s="14">
        <f>POWER(2,-H18)</f>
        <v>1.118294369566373</v>
      </c>
      <c r="O18" s="13" t="s">
        <v>22</v>
      </c>
      <c r="P18" s="13" t="s">
        <v>9</v>
      </c>
    </row>
    <row r="19" spans="1:16" x14ac:dyDescent="0.2">
      <c r="A19" s="4" t="s">
        <v>5</v>
      </c>
      <c r="B19" s="7"/>
      <c r="C19" s="4" t="s">
        <v>9</v>
      </c>
      <c r="D19" s="7"/>
      <c r="E19" s="8" t="s">
        <v>7</v>
      </c>
      <c r="F19" s="4"/>
      <c r="G19" s="4"/>
      <c r="H19" s="4"/>
      <c r="I19" s="5"/>
      <c r="N19" s="25" t="s">
        <v>31</v>
      </c>
      <c r="O19" s="25">
        <v>27.547699999999999</v>
      </c>
      <c r="P19" s="25">
        <v>23.0017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31</v>
      </c>
      <c r="O20" s="25">
        <v>27.533300000000001</v>
      </c>
      <c r="P20" s="25">
        <v>22.9664</v>
      </c>
    </row>
    <row r="21" spans="1:16" x14ac:dyDescent="0.2">
      <c r="A21" s="4" t="s">
        <v>6</v>
      </c>
      <c r="B21" s="7"/>
      <c r="C21" s="4" t="s">
        <v>9</v>
      </c>
      <c r="D21" s="6"/>
      <c r="E21">
        <f>P22</f>
        <v>22.282800000000002</v>
      </c>
      <c r="F21" s="4">
        <f>AVERAGE(E21:E22)</f>
        <v>22.282800000000002</v>
      </c>
      <c r="G21" s="4">
        <f>SUM(F21,-F28)</f>
        <v>-4.7073</v>
      </c>
      <c r="H21" s="4"/>
      <c r="I21" s="5"/>
      <c r="N21" s="25" t="s">
        <v>21</v>
      </c>
      <c r="O21" s="25">
        <v>26.909700000000001</v>
      </c>
      <c r="P21" s="25">
        <v>22.237200000000001</v>
      </c>
    </row>
    <row r="22" spans="1:16" x14ac:dyDescent="0.2">
      <c r="A22" s="4" t="s">
        <v>6</v>
      </c>
      <c r="B22" s="7"/>
      <c r="C22" s="4" t="s">
        <v>9</v>
      </c>
      <c r="D22" s="4"/>
      <c r="E22" s="8" t="s">
        <v>7</v>
      </c>
      <c r="F22" s="4"/>
      <c r="G22" s="4"/>
      <c r="H22" s="4"/>
      <c r="I22" s="5"/>
      <c r="N22" s="25" t="s">
        <v>21</v>
      </c>
      <c r="O22" s="25">
        <v>26.990100000000002</v>
      </c>
      <c r="P22" s="25">
        <v>22.282800000000002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27.547699999999999</v>
      </c>
      <c r="F25" s="4">
        <f>AVERAGE(E25:E26)</f>
        <v>27.547699999999999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26.990100000000002</v>
      </c>
      <c r="F28" s="4">
        <f>AVERAGE(E28:E29)</f>
        <v>26.990100000000002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9</v>
      </c>
      <c r="D35" s="4"/>
      <c r="E35" s="15">
        <f>P53</f>
        <v>23.334499999999998</v>
      </c>
      <c r="F35" s="4">
        <f>AVERAGE(E35)</f>
        <v>23.334499999999998</v>
      </c>
      <c r="G35" s="4">
        <f>SUM(F35,-F42)</f>
        <v>-3.0801000000000016</v>
      </c>
      <c r="H35" s="4">
        <f>SUM(G38,-G35)</f>
        <v>2.0589000000000048</v>
      </c>
      <c r="I35" s="14">
        <f>POWER(2,-H35)</f>
        <v>0.23999895014276129</v>
      </c>
      <c r="K35" s="17" t="s">
        <v>32</v>
      </c>
      <c r="L35" s="16" t="s">
        <v>28</v>
      </c>
      <c r="M35" s="4" t="s">
        <v>9</v>
      </c>
      <c r="N35" s="4"/>
      <c r="O35" s="15">
        <f>P53</f>
        <v>23.334499999999998</v>
      </c>
      <c r="P35" s="4">
        <f>AVERAGE(O35)</f>
        <v>23.334499999999998</v>
      </c>
      <c r="Q35" s="4">
        <f>SUM(P35,-P42)</f>
        <v>-3.0801000000000016</v>
      </c>
      <c r="R35" s="4">
        <f>SUM(Q38,-Q35)</f>
        <v>0.16329999999999956</v>
      </c>
      <c r="S35" s="14">
        <f>POWER(2,-R35)</f>
        <v>0.89298014304431317</v>
      </c>
    </row>
    <row r="36" spans="1:19" x14ac:dyDescent="0.2">
      <c r="A36" s="4" t="s">
        <v>5</v>
      </c>
      <c r="B36" s="7"/>
      <c r="C36" s="4" t="s">
        <v>9</v>
      </c>
      <c r="D36" s="7"/>
      <c r="F36" s="4"/>
      <c r="G36" s="4"/>
      <c r="H36" s="4"/>
      <c r="I36" s="5"/>
      <c r="K36" s="4" t="s">
        <v>5</v>
      </c>
      <c r="L36" s="7"/>
      <c r="M36" s="4" t="s">
        <v>9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9</v>
      </c>
      <c r="D38" s="6"/>
      <c r="E38">
        <f>P55</f>
        <v>23.170100000000001</v>
      </c>
      <c r="F38" s="4">
        <f>AVERAGE(E38:E39)</f>
        <v>23.170100000000001</v>
      </c>
      <c r="G38" s="4">
        <f>SUM(F38,-F45)</f>
        <v>-1.0211999999999968</v>
      </c>
      <c r="H38" s="4"/>
      <c r="I38" s="5"/>
      <c r="K38" s="4" t="s">
        <v>6</v>
      </c>
      <c r="L38" s="7"/>
      <c r="M38" s="4" t="s">
        <v>9</v>
      </c>
      <c r="N38" s="6"/>
      <c r="O38" s="15">
        <f>P54</f>
        <v>23.465499999999999</v>
      </c>
      <c r="P38" s="4">
        <f>AVERAGE(O38:O39)</f>
        <v>23.465499999999999</v>
      </c>
      <c r="Q38" s="4">
        <f>SUM(P38,-P45)</f>
        <v>-2.9168000000000021</v>
      </c>
      <c r="R38" s="4"/>
      <c r="S38" s="5"/>
    </row>
    <row r="39" spans="1:19" x14ac:dyDescent="0.2">
      <c r="A39" s="4" t="s">
        <v>6</v>
      </c>
      <c r="B39" s="7"/>
      <c r="C39" s="4" t="s">
        <v>9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9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26.4146</v>
      </c>
      <c r="F42" s="4">
        <f>AVERAGE(E42)</f>
        <v>26.4146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26.4146</v>
      </c>
      <c r="P42" s="4">
        <f>AVERAGE(O42)</f>
        <v>26.4146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24.191299999999998</v>
      </c>
      <c r="F45" s="4">
        <f>AVERAGE(E45:E46)</f>
        <v>24.191299999999998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26.382300000000001</v>
      </c>
      <c r="P45" s="4">
        <f>AVERAGE(O45:O46)</f>
        <v>26.382300000000001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9</v>
      </c>
      <c r="D51" s="4"/>
      <c r="E51" s="15">
        <f>P53</f>
        <v>23.334499999999998</v>
      </c>
      <c r="F51" s="4">
        <f>AVERAGE(E51:E52)</f>
        <v>23.334499999999998</v>
      </c>
      <c r="G51" s="4">
        <f>SUM(F51,-F58)</f>
        <v>-3.0801000000000016</v>
      </c>
      <c r="H51" s="4">
        <f>SUM(G54,-G51)</f>
        <v>2.1793000000000013</v>
      </c>
      <c r="I51" s="14">
        <f>POWER(2,-H51)</f>
        <v>0.22078284759412714</v>
      </c>
    </row>
    <row r="52" spans="1:16" x14ac:dyDescent="0.2">
      <c r="A52" s="4" t="s">
        <v>5</v>
      </c>
      <c r="B52" s="7"/>
      <c r="C52" s="4" t="s">
        <v>9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9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65</v>
      </c>
      <c r="O53">
        <v>26.4146</v>
      </c>
      <c r="P53">
        <v>23.334499999999998</v>
      </c>
    </row>
    <row r="54" spans="1:16" x14ac:dyDescent="0.2">
      <c r="A54" s="4" t="s">
        <v>6</v>
      </c>
      <c r="B54" s="7"/>
      <c r="C54" s="4" t="s">
        <v>9</v>
      </c>
      <c r="D54" s="6"/>
      <c r="E54">
        <f>P56</f>
        <v>23.188199999999998</v>
      </c>
      <c r="F54" s="4">
        <f>AVERAGE(E54:E55)</f>
        <v>23.188199999999998</v>
      </c>
      <c r="G54" s="4">
        <f>SUM(F54,-F61)</f>
        <v>-0.90080000000000027</v>
      </c>
      <c r="H54" s="4"/>
      <c r="I54" s="5"/>
      <c r="N54" t="s">
        <v>65</v>
      </c>
      <c r="O54">
        <v>26.382300000000001</v>
      </c>
      <c r="P54">
        <v>23.465499999999999</v>
      </c>
    </row>
    <row r="55" spans="1:16" x14ac:dyDescent="0.2">
      <c r="A55" s="4" t="s">
        <v>6</v>
      </c>
      <c r="B55" s="7"/>
      <c r="C55" s="4" t="s">
        <v>9</v>
      </c>
      <c r="D55" s="4"/>
      <c r="E55" s="8" t="s">
        <v>7</v>
      </c>
      <c r="F55" s="4"/>
      <c r="G55" s="4"/>
      <c r="H55" s="4"/>
      <c r="I55" s="5"/>
      <c r="N55" t="s">
        <v>67</v>
      </c>
      <c r="O55">
        <v>24.191299999999998</v>
      </c>
      <c r="P55">
        <v>23.170100000000001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67</v>
      </c>
      <c r="O56">
        <v>24.088999999999999</v>
      </c>
      <c r="P56">
        <v>23.188199999999998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26.4146</v>
      </c>
      <c r="F58" s="4">
        <f>AVERAGE(E58:E59)</f>
        <v>26.4146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24.088999999999999</v>
      </c>
      <c r="F61" s="4">
        <f>AVERAGE(E61:E62)</f>
        <v>24.088999999999999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9</v>
      </c>
      <c r="D67" s="4"/>
      <c r="E67" s="15">
        <f>P87</f>
        <v>22.52</v>
      </c>
      <c r="F67" s="4">
        <f>AVERAGE(E67)</f>
        <v>22.52</v>
      </c>
      <c r="G67" s="4">
        <f>SUM(F67,-F74)</f>
        <v>-4.5684000000000005</v>
      </c>
      <c r="H67" s="4">
        <f>SUM(G70,-G67)</f>
        <v>4.1099999999999994</v>
      </c>
      <c r="I67" s="14">
        <f>POWER(2,-H67)</f>
        <v>5.7911753868148223E-2</v>
      </c>
      <c r="K67" s="17" t="s">
        <v>34</v>
      </c>
      <c r="L67" s="16" t="s">
        <v>28</v>
      </c>
      <c r="M67" s="4" t="s">
        <v>9</v>
      </c>
      <c r="N67" s="4"/>
      <c r="O67" s="15">
        <f>P87</f>
        <v>22.52</v>
      </c>
      <c r="P67" s="4">
        <f>AVERAGE(O67)</f>
        <v>22.52</v>
      </c>
      <c r="Q67" s="4">
        <f>SUM(P67,-P74)</f>
        <v>-4.5684000000000005</v>
      </c>
      <c r="R67" s="4">
        <f>SUM(Q70,-Q67)</f>
        <v>-2.5100000000001899E-2</v>
      </c>
      <c r="S67" s="14">
        <f>POWER(2,-R67)</f>
        <v>1.017550220864986</v>
      </c>
      <c r="BF67" s="17" t="s">
        <v>20</v>
      </c>
      <c r="BG67" s="16" t="s">
        <v>28</v>
      </c>
      <c r="BH67" s="4" t="s">
        <v>9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9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9</v>
      </c>
      <c r="D68" s="7"/>
      <c r="F68" s="4"/>
      <c r="G68" s="4"/>
      <c r="H68" s="4"/>
      <c r="I68" s="5"/>
      <c r="K68" s="4" t="s">
        <v>5</v>
      </c>
      <c r="L68" s="7"/>
      <c r="M68" s="4" t="s">
        <v>9</v>
      </c>
      <c r="N68" s="7"/>
      <c r="P68" s="4"/>
      <c r="Q68" s="4"/>
      <c r="R68" s="4"/>
      <c r="S68" s="5"/>
      <c r="BF68" s="4" t="s">
        <v>5</v>
      </c>
      <c r="BG68" s="7"/>
      <c r="BH68" s="4" t="s">
        <v>9</v>
      </c>
      <c r="BI68" s="7"/>
      <c r="BK68" s="4"/>
      <c r="BL68" s="4"/>
      <c r="BM68" s="4"/>
      <c r="BN68" s="5"/>
      <c r="BP68" s="4" t="s">
        <v>5</v>
      </c>
      <c r="BQ68" s="7"/>
      <c r="BR68" s="4" t="s">
        <v>9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9</v>
      </c>
      <c r="D70" s="6"/>
      <c r="E70">
        <f>P89</f>
        <v>23.061</v>
      </c>
      <c r="F70" s="4">
        <f>AVERAGE(E70:E71)</f>
        <v>23.061</v>
      </c>
      <c r="G70" s="4">
        <f>SUM(F70,-F77)</f>
        <v>-0.45840000000000103</v>
      </c>
      <c r="H70" s="4"/>
      <c r="I70" s="5"/>
      <c r="K70" s="4" t="s">
        <v>6</v>
      </c>
      <c r="L70" s="7"/>
      <c r="M70" s="4" t="s">
        <v>9</v>
      </c>
      <c r="N70" s="6"/>
      <c r="O70" s="15">
        <f>P88</f>
        <v>22.474699999999999</v>
      </c>
      <c r="P70" s="4">
        <f>AVERAGE(O70:O71)</f>
        <v>22.474699999999999</v>
      </c>
      <c r="Q70" s="4">
        <f>SUM(P70,-P77)</f>
        <v>-4.5935000000000024</v>
      </c>
      <c r="R70" s="4"/>
      <c r="S70" s="5"/>
      <c r="BF70" s="4" t="s">
        <v>6</v>
      </c>
      <c r="BG70" s="7"/>
      <c r="BH70" s="4" t="s">
        <v>9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9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9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9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9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9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27.0884</v>
      </c>
      <c r="F74" s="4">
        <f>AVERAGE(E74)</f>
        <v>27.0884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27.0884</v>
      </c>
      <c r="P74" s="4">
        <f>AVERAGE(O74)</f>
        <v>27.0884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23.519400000000001</v>
      </c>
      <c r="F77" s="4">
        <f>AVERAGE(E77:E78)</f>
        <v>23.519400000000001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27.068200000000001</v>
      </c>
      <c r="P77" s="4">
        <f>AVERAGE(O77:O78)</f>
        <v>27.068200000000001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9</v>
      </c>
      <c r="D83" s="4"/>
      <c r="E83" s="15">
        <f>P87</f>
        <v>22.52</v>
      </c>
      <c r="F83" s="4">
        <f>AVERAGE(E83:E84)</f>
        <v>22.52</v>
      </c>
      <c r="G83" s="4">
        <f>SUM(F83,-F90)</f>
        <v>-4.5684000000000005</v>
      </c>
      <c r="H83" s="4">
        <f>SUM(G86,-G83)</f>
        <v>4.0512999999999977</v>
      </c>
      <c r="I83" s="14">
        <f>POWER(2,-H83)</f>
        <v>6.0316645256545266E-2</v>
      </c>
      <c r="BF83" s="17" t="s">
        <v>20</v>
      </c>
      <c r="BG83" s="16" t="s">
        <v>30</v>
      </c>
      <c r="BH83" s="4" t="s">
        <v>9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9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9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9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9</v>
      </c>
      <c r="D86" s="6"/>
      <c r="E86">
        <f>P90</f>
        <v>23.035699999999999</v>
      </c>
      <c r="F86" s="4">
        <f>AVERAGE(E86:E87)</f>
        <v>23.035699999999999</v>
      </c>
      <c r="G86" s="4">
        <f>SUM(F86,-F93)</f>
        <v>-0.51710000000000278</v>
      </c>
      <c r="H86" s="4"/>
      <c r="I86" s="5"/>
      <c r="O86" s="13" t="s">
        <v>22</v>
      </c>
      <c r="P86" s="13" t="s">
        <v>9</v>
      </c>
      <c r="BF86" s="4" t="s">
        <v>6</v>
      </c>
      <c r="BG86" s="7"/>
      <c r="BH86" s="4" t="s">
        <v>9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9</v>
      </c>
      <c r="D87" s="4"/>
      <c r="E87" s="8" t="s">
        <v>7</v>
      </c>
      <c r="F87" s="4"/>
      <c r="G87" s="4"/>
      <c r="H87" s="4"/>
      <c r="I87" s="5"/>
      <c r="N87" t="s">
        <v>66</v>
      </c>
      <c r="O87">
        <v>27.0884</v>
      </c>
      <c r="P87">
        <v>22.52</v>
      </c>
      <c r="BF87" s="4" t="s">
        <v>6</v>
      </c>
      <c r="BG87" s="7"/>
      <c r="BH87" s="4" t="s">
        <v>9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66</v>
      </c>
      <c r="O88">
        <v>27.068200000000001</v>
      </c>
      <c r="P88">
        <v>22.474699999999999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68</v>
      </c>
      <c r="O89">
        <v>23.519400000000001</v>
      </c>
      <c r="P89">
        <v>23.061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27.0884</v>
      </c>
      <c r="F90" s="4">
        <f>AVERAGE(E90:E91)</f>
        <v>27.0884</v>
      </c>
      <c r="G90" s="4"/>
      <c r="H90" s="4"/>
      <c r="I90" s="5"/>
      <c r="N90" t="s">
        <v>68</v>
      </c>
      <c r="O90">
        <v>23.552800000000001</v>
      </c>
      <c r="P90">
        <v>23.035699999999999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23.552800000000001</v>
      </c>
      <c r="F93" s="4">
        <f>AVERAGE(E93:E94)</f>
        <v>23.552800000000001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9</v>
      </c>
      <c r="D99" s="4"/>
      <c r="E99" s="15">
        <f>P119</f>
        <v>23.234400000000001</v>
      </c>
      <c r="F99" s="4">
        <f>AVERAGE(E99)</f>
        <v>23.234400000000001</v>
      </c>
      <c r="G99" s="4">
        <f>SUM(F99,-F106)</f>
        <v>-4.1353000000000009</v>
      </c>
      <c r="H99" s="4">
        <f>SUM(G102,-G99)</f>
        <v>2.226700000000001</v>
      </c>
      <c r="I99" s="14">
        <f>POWER(2,-H99)</f>
        <v>0.2136468572186408</v>
      </c>
      <c r="K99" s="17" t="s">
        <v>35</v>
      </c>
      <c r="L99" s="16" t="s">
        <v>28</v>
      </c>
      <c r="M99" s="4" t="s">
        <v>9</v>
      </c>
      <c r="N99" s="4"/>
      <c r="O99" s="15">
        <f>P119</f>
        <v>23.234400000000001</v>
      </c>
      <c r="P99" s="4">
        <f>AVERAGE(O99)</f>
        <v>23.234400000000001</v>
      </c>
      <c r="Q99" s="4">
        <f>SUM(P99,-P106)</f>
        <v>-4.1353000000000009</v>
      </c>
      <c r="R99" s="4">
        <f>SUM(Q102,-Q99)</f>
        <v>0.33340000000000103</v>
      </c>
      <c r="S99" s="14">
        <f>POWER(2,-R99)</f>
        <v>0.79366385007937934</v>
      </c>
    </row>
    <row r="100" spans="1:19" x14ac:dyDescent="0.2">
      <c r="A100" s="4" t="s">
        <v>5</v>
      </c>
      <c r="B100" s="7"/>
      <c r="C100" s="4" t="s">
        <v>9</v>
      </c>
      <c r="D100" s="7"/>
      <c r="F100" s="4"/>
      <c r="G100" s="4"/>
      <c r="H100" s="4"/>
      <c r="I100" s="5"/>
      <c r="K100" s="4" t="s">
        <v>5</v>
      </c>
      <c r="L100" s="7"/>
      <c r="M100" s="4" t="s">
        <v>9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9</v>
      </c>
      <c r="D102" s="6"/>
      <c r="E102">
        <f>P121</f>
        <v>23.4895</v>
      </c>
      <c r="F102" s="4">
        <f>AVERAGE(E102:E103)</f>
        <v>23.4895</v>
      </c>
      <c r="G102" s="4">
        <f>SUM(F102,-F109)</f>
        <v>-1.9085999999999999</v>
      </c>
      <c r="H102" s="4"/>
      <c r="I102" s="5"/>
      <c r="K102" s="4" t="s">
        <v>6</v>
      </c>
      <c r="L102" s="7"/>
      <c r="M102" s="4" t="s">
        <v>9</v>
      </c>
      <c r="N102" s="6"/>
      <c r="O102" s="15">
        <f>P120</f>
        <v>23.3124</v>
      </c>
      <c r="P102" s="4">
        <f>AVERAGE(O102:O103)</f>
        <v>23.3124</v>
      </c>
      <c r="Q102" s="4">
        <f>SUM(P102,-P109)</f>
        <v>-3.8018999999999998</v>
      </c>
      <c r="R102" s="4"/>
      <c r="S102" s="5"/>
    </row>
    <row r="103" spans="1:19" x14ac:dyDescent="0.2">
      <c r="A103" s="4" t="s">
        <v>6</v>
      </c>
      <c r="B103" s="7"/>
      <c r="C103" s="4" t="s">
        <v>9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9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27.369700000000002</v>
      </c>
      <c r="F106" s="4">
        <f>AVERAGE(E106)</f>
        <v>27.369700000000002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27.369700000000002</v>
      </c>
      <c r="P106" s="4">
        <f>AVERAGE(O106)</f>
        <v>27.369700000000002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25.398099999999999</v>
      </c>
      <c r="F109" s="4">
        <f>AVERAGE(E109:E110)</f>
        <v>25.398099999999999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27.1143</v>
      </c>
      <c r="P109" s="4">
        <f>AVERAGE(O109:O110)</f>
        <v>27.1143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9</v>
      </c>
      <c r="D115" s="4"/>
      <c r="E115" s="15">
        <f>P119</f>
        <v>23.234400000000001</v>
      </c>
      <c r="F115" s="4">
        <f>AVERAGE(E115:E116)</f>
        <v>23.234400000000001</v>
      </c>
      <c r="G115" s="4">
        <f>SUM(F115,-F122)</f>
        <v>-4.1353000000000009</v>
      </c>
      <c r="H115" s="4">
        <f>SUM(G118,-G115)</f>
        <v>2.2875000000000014</v>
      </c>
      <c r="I115" s="14">
        <f>POWER(2,-H115)</f>
        <v>0.20483015088575987</v>
      </c>
    </row>
    <row r="116" spans="1:16" x14ac:dyDescent="0.2">
      <c r="A116" s="4" t="s">
        <v>5</v>
      </c>
      <c r="B116" s="7"/>
      <c r="C116" s="4" t="s">
        <v>9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9</v>
      </c>
      <c r="D118" s="6"/>
      <c r="E118">
        <f>P122</f>
        <v>23.619399999999999</v>
      </c>
      <c r="F118" s="4">
        <f>AVERAGE(E118:E119)</f>
        <v>23.619399999999999</v>
      </c>
      <c r="G118" s="4">
        <f>SUM(F118,-F125)</f>
        <v>-1.8477999999999994</v>
      </c>
      <c r="H118" s="4"/>
      <c r="I118" s="5"/>
      <c r="O118" s="13" t="s">
        <v>22</v>
      </c>
      <c r="P118" s="13" t="s">
        <v>9</v>
      </c>
    </row>
    <row r="119" spans="1:16" x14ac:dyDescent="0.2">
      <c r="A119" s="4" t="s">
        <v>6</v>
      </c>
      <c r="B119" s="7"/>
      <c r="C119" s="4" t="s">
        <v>9</v>
      </c>
      <c r="D119" s="4"/>
      <c r="E119" s="8" t="s">
        <v>7</v>
      </c>
      <c r="F119" s="4"/>
      <c r="G119" s="4"/>
      <c r="H119" s="4"/>
      <c r="I119" s="5"/>
      <c r="N119" s="26" t="s">
        <v>56</v>
      </c>
      <c r="O119" s="26">
        <v>27.369700000000002</v>
      </c>
      <c r="P119" s="26">
        <v>23.234400000000001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57</v>
      </c>
      <c r="O120" s="26">
        <v>27.1143</v>
      </c>
      <c r="P120" s="26">
        <v>23.3124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45</v>
      </c>
      <c r="O121" s="26">
        <v>25.398099999999999</v>
      </c>
      <c r="P121" s="26">
        <v>23.4895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27.369700000000002</v>
      </c>
      <c r="F122" s="4">
        <f>AVERAGE(E122:E123)</f>
        <v>27.369700000000002</v>
      </c>
      <c r="G122" s="4"/>
      <c r="H122" s="4"/>
      <c r="I122" s="5"/>
      <c r="N122" s="26" t="s">
        <v>45</v>
      </c>
      <c r="O122" s="26">
        <v>25.467199999999998</v>
      </c>
      <c r="P122" s="26">
        <v>23.619399999999999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25.467199999999998</v>
      </c>
      <c r="F125" s="4">
        <f>AVERAGE(E125:E126)</f>
        <v>25.467199999999998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26</v>
      </c>
      <c r="H131" s="19" t="s">
        <v>27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26</v>
      </c>
      <c r="R131" s="19" t="s">
        <v>27</v>
      </c>
      <c r="S131" s="18" t="s">
        <v>11</v>
      </c>
    </row>
    <row r="132" spans="1:19" x14ac:dyDescent="0.2">
      <c r="A132" s="17" t="s">
        <v>10</v>
      </c>
      <c r="B132" s="16" t="s">
        <v>28</v>
      </c>
      <c r="C132" s="4" t="s">
        <v>9</v>
      </c>
      <c r="D132" s="4"/>
      <c r="E132" s="15">
        <f>P152</f>
        <v>23.686</v>
      </c>
      <c r="F132" s="4">
        <f>AVERAGE(E132)</f>
        <v>23.686</v>
      </c>
      <c r="G132" s="4">
        <f>SUM(F132,-F139)</f>
        <v>-2.751100000000001</v>
      </c>
      <c r="H132" s="4">
        <f>SUM(G135,-G132)</f>
        <v>1.6707999999999998</v>
      </c>
      <c r="I132" s="14">
        <f>POWER(2,-H132)</f>
        <v>0.31407913288110184</v>
      </c>
      <c r="K132" s="17" t="s">
        <v>36</v>
      </c>
      <c r="L132" s="16" t="s">
        <v>28</v>
      </c>
      <c r="M132" s="4" t="s">
        <v>9</v>
      </c>
      <c r="N132" s="4"/>
      <c r="O132" s="15">
        <f>P152</f>
        <v>23.686</v>
      </c>
      <c r="P132" s="4">
        <f>AVERAGE(O132)</f>
        <v>23.686</v>
      </c>
      <c r="Q132" s="4">
        <f>SUM(P132,-P139)</f>
        <v>-2.751100000000001</v>
      </c>
      <c r="R132" s="4">
        <f>SUM(Q135,-Q132)</f>
        <v>8.8800000000002655E-2</v>
      </c>
      <c r="S132" s="14">
        <f>POWER(2,-R132)</f>
        <v>0.94030454736327329</v>
      </c>
    </row>
    <row r="133" spans="1:19" x14ac:dyDescent="0.2">
      <c r="A133" s="4" t="s">
        <v>5</v>
      </c>
      <c r="B133" s="7"/>
      <c r="C133" s="4" t="s">
        <v>9</v>
      </c>
      <c r="D133" s="7"/>
      <c r="F133" s="4"/>
      <c r="G133" s="4"/>
      <c r="H133" s="4"/>
      <c r="I133" s="5"/>
      <c r="K133" s="4" t="s">
        <v>5</v>
      </c>
      <c r="L133" s="7"/>
      <c r="M133" s="4" t="s">
        <v>9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9</v>
      </c>
      <c r="D135" s="6"/>
      <c r="E135">
        <f>P154</f>
        <v>22.4756</v>
      </c>
      <c r="F135" s="4">
        <f>AVERAGE(E135:E136)</f>
        <v>22.4756</v>
      </c>
      <c r="G135" s="4">
        <f>SUM(F135,-F142)</f>
        <v>-1.0803000000000011</v>
      </c>
      <c r="H135" s="4"/>
      <c r="I135" s="5"/>
      <c r="K135" s="4" t="s">
        <v>6</v>
      </c>
      <c r="L135" s="7"/>
      <c r="M135" s="4" t="s">
        <v>9</v>
      </c>
      <c r="N135" s="6"/>
      <c r="O135" s="15">
        <f>P153</f>
        <v>23.6128</v>
      </c>
      <c r="P135" s="4">
        <f>AVERAGE(O135:O136)</f>
        <v>23.6128</v>
      </c>
      <c r="Q135" s="4">
        <f>SUM(P135,-P142)</f>
        <v>-2.6622999999999983</v>
      </c>
      <c r="R135" s="4"/>
      <c r="S135" s="5"/>
    </row>
    <row r="136" spans="1:19" x14ac:dyDescent="0.2">
      <c r="A136" s="4" t="s">
        <v>6</v>
      </c>
      <c r="B136" s="7"/>
      <c r="C136" s="4" t="s">
        <v>9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9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22</v>
      </c>
      <c r="D139" s="7"/>
      <c r="E139" s="10">
        <f>O152</f>
        <v>26.437100000000001</v>
      </c>
      <c r="F139" s="4">
        <f>AVERAGE(E139)</f>
        <v>26.437100000000001</v>
      </c>
      <c r="G139" s="4"/>
      <c r="H139" s="4"/>
      <c r="I139" s="5"/>
      <c r="K139" s="4" t="s">
        <v>8</v>
      </c>
      <c r="L139" s="7"/>
      <c r="M139" s="4" t="s">
        <v>22</v>
      </c>
      <c r="N139" s="7"/>
      <c r="O139" s="10">
        <f>O152</f>
        <v>26.437100000000001</v>
      </c>
      <c r="P139" s="4">
        <f>AVERAGE(O139)</f>
        <v>26.437100000000001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22</v>
      </c>
      <c r="D140" s="7"/>
      <c r="F140" s="4"/>
      <c r="G140" s="4"/>
      <c r="H140" s="4"/>
      <c r="I140" s="5"/>
      <c r="K140" s="4" t="s">
        <v>5</v>
      </c>
      <c r="L140" s="7"/>
      <c r="M140" s="4" t="s">
        <v>22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>
        <f>O154</f>
        <v>23.555900000000001</v>
      </c>
      <c r="F142" s="4">
        <f>AVERAGE(E142:E143)</f>
        <v>23.555900000000001</v>
      </c>
      <c r="G142" s="4"/>
      <c r="H142" s="4"/>
      <c r="I142" s="5"/>
      <c r="K142" s="4" t="s">
        <v>6</v>
      </c>
      <c r="L142" s="7"/>
      <c r="M142" s="4" t="s">
        <v>22</v>
      </c>
      <c r="N142" s="6"/>
      <c r="O142" s="21">
        <f>O153</f>
        <v>26.275099999999998</v>
      </c>
      <c r="P142" s="4">
        <f>AVERAGE(O142:O143)</f>
        <v>26.275099999999998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22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22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26</v>
      </c>
      <c r="H147" s="19" t="s">
        <v>27</v>
      </c>
      <c r="I147" s="18" t="s">
        <v>11</v>
      </c>
    </row>
    <row r="148" spans="1:19" x14ac:dyDescent="0.2">
      <c r="A148" s="17" t="s">
        <v>10</v>
      </c>
      <c r="B148" s="16" t="s">
        <v>30</v>
      </c>
      <c r="C148" s="4" t="s">
        <v>9</v>
      </c>
      <c r="D148" s="4"/>
      <c r="E148" s="15">
        <f>P152</f>
        <v>23.686</v>
      </c>
      <c r="F148" s="4">
        <f>AVERAGE(E148:E149)</f>
        <v>23.686</v>
      </c>
      <c r="G148" s="4">
        <f>SUM(F148,-F155)</f>
        <v>-2.751100000000001</v>
      </c>
      <c r="H148" s="4">
        <f>SUM(G151,-G148)</f>
        <v>1.8552000000000035</v>
      </c>
      <c r="I148" s="14">
        <f>POWER(2,-H148)</f>
        <v>0.27639434428196152</v>
      </c>
    </row>
    <row r="149" spans="1:19" x14ac:dyDescent="0.2">
      <c r="A149" s="4" t="s">
        <v>5</v>
      </c>
      <c r="B149" s="7"/>
      <c r="C149" s="4" t="s">
        <v>9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9</v>
      </c>
      <c r="D151" s="6"/>
      <c r="E151">
        <f>P155</f>
        <v>22.594100000000001</v>
      </c>
      <c r="F151" s="4">
        <f>AVERAGE(E151:E152)</f>
        <v>22.594100000000001</v>
      </c>
      <c r="G151" s="4">
        <f>SUM(F151,-F158)</f>
        <v>-0.89589999999999748</v>
      </c>
      <c r="H151" s="4"/>
      <c r="I151" s="5"/>
      <c r="O151" s="13" t="s">
        <v>22</v>
      </c>
      <c r="P151" s="13" t="s">
        <v>9</v>
      </c>
    </row>
    <row r="152" spans="1:19" x14ac:dyDescent="0.2">
      <c r="A152" s="4" t="s">
        <v>6</v>
      </c>
      <c r="B152" s="7"/>
      <c r="C152" s="4" t="s">
        <v>9</v>
      </c>
      <c r="D152" s="4"/>
      <c r="E152" s="8" t="s">
        <v>7</v>
      </c>
      <c r="F152" s="4"/>
      <c r="G152" s="4"/>
      <c r="H152" s="4"/>
      <c r="I152" s="5"/>
      <c r="N152" s="9" t="s">
        <v>58</v>
      </c>
      <c r="O152" s="9">
        <v>26.437100000000001</v>
      </c>
      <c r="P152" s="9">
        <v>23.686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9" t="s">
        <v>58</v>
      </c>
      <c r="O153" s="9">
        <v>26.275099999999998</v>
      </c>
      <c r="P153" s="9">
        <v>23.6128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46</v>
      </c>
      <c r="O154" s="9">
        <v>23.555900000000001</v>
      </c>
      <c r="P154" s="9">
        <v>22.4756</v>
      </c>
    </row>
    <row r="155" spans="1:19" ht="17" thickTop="1" x14ac:dyDescent="0.2">
      <c r="A155" s="4" t="s">
        <v>8</v>
      </c>
      <c r="B155" s="7"/>
      <c r="C155" s="4" t="s">
        <v>22</v>
      </c>
      <c r="D155" s="7"/>
      <c r="E155" s="10">
        <f>O152</f>
        <v>26.437100000000001</v>
      </c>
      <c r="F155" s="4">
        <f>AVERAGE(E155:E156)</f>
        <v>26.437100000000001</v>
      </c>
      <c r="G155" s="4"/>
      <c r="H155" s="4"/>
      <c r="I155" s="5"/>
      <c r="N155" s="9" t="s">
        <v>46</v>
      </c>
      <c r="O155" s="9">
        <v>23.49</v>
      </c>
      <c r="P155" s="9">
        <v>22.594100000000001</v>
      </c>
    </row>
    <row r="156" spans="1:19" x14ac:dyDescent="0.2">
      <c r="A156" s="4" t="s">
        <v>5</v>
      </c>
      <c r="B156" s="7"/>
      <c r="C156" s="4" t="s">
        <v>22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22</v>
      </c>
      <c r="D158" s="6"/>
      <c r="E158">
        <f>O155</f>
        <v>23.49</v>
      </c>
      <c r="F158" s="4">
        <f>AVERAGE(E158:E159)</f>
        <v>23.49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22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37</v>
      </c>
      <c r="N162" t="s">
        <v>0</v>
      </c>
    </row>
    <row r="163" spans="1:14" x14ac:dyDescent="0.2">
      <c r="M163">
        <f>S2</f>
        <v>1.0145922179699749</v>
      </c>
      <c r="N163" s="1">
        <f>I2</f>
        <v>1.0916421458399479</v>
      </c>
    </row>
    <row r="164" spans="1:14" x14ac:dyDescent="0.2">
      <c r="M164">
        <f>S35</f>
        <v>0.89298014304431317</v>
      </c>
      <c r="N164">
        <f>I18</f>
        <v>1.118294369566373</v>
      </c>
    </row>
    <row r="165" spans="1:14" x14ac:dyDescent="0.2">
      <c r="M165">
        <f>S67</f>
        <v>1.017550220864986</v>
      </c>
      <c r="N165">
        <f>I35</f>
        <v>0.23999895014276129</v>
      </c>
    </row>
    <row r="166" spans="1:14" x14ac:dyDescent="0.2">
      <c r="M166" s="1">
        <f>S99</f>
        <v>0.79366385007937934</v>
      </c>
      <c r="N166" s="1">
        <f>I51</f>
        <v>0.22078284759412714</v>
      </c>
    </row>
    <row r="167" spans="1:14" x14ac:dyDescent="0.2">
      <c r="M167" s="1">
        <f>S132</f>
        <v>0.94030454736327329</v>
      </c>
      <c r="N167">
        <f>I67</f>
        <v>5.7911753868148223E-2</v>
      </c>
    </row>
    <row r="168" spans="1:14" x14ac:dyDescent="0.2">
      <c r="N168">
        <f>I83</f>
        <v>6.0316645256545266E-2</v>
      </c>
    </row>
    <row r="169" spans="1:14" x14ac:dyDescent="0.2">
      <c r="N169">
        <f>I99</f>
        <v>0.2136468572186408</v>
      </c>
    </row>
    <row r="170" spans="1:14" x14ac:dyDescent="0.2">
      <c r="N170">
        <f>I115</f>
        <v>0.20483015088575987</v>
      </c>
    </row>
    <row r="171" spans="1:14" x14ac:dyDescent="0.2">
      <c r="N171">
        <f>I132</f>
        <v>0.31407913288110184</v>
      </c>
    </row>
    <row r="172" spans="1:14" x14ac:dyDescent="0.2">
      <c r="N172">
        <f>I148</f>
        <v>0.27639434428196152</v>
      </c>
    </row>
    <row r="179" spans="12:15" x14ac:dyDescent="0.2">
      <c r="L179" t="s">
        <v>3</v>
      </c>
      <c r="M179">
        <f>AVERAGE(M163:M168)</f>
        <v>0.9318181958643853</v>
      </c>
      <c r="N179">
        <f>AVERAGE(N163:N172)</f>
        <v>0.37978971975353665</v>
      </c>
    </row>
    <row r="180" spans="12:15" x14ac:dyDescent="0.2">
      <c r="L180" t="s">
        <v>2</v>
      </c>
      <c r="M180">
        <f>STDEV(M163:M168)</f>
        <v>9.3365618155374322E-2</v>
      </c>
      <c r="N180">
        <f>STDEV(N163:N172)</f>
        <v>0.39098719723844505</v>
      </c>
    </row>
    <row r="181" spans="12:15" x14ac:dyDescent="0.2">
      <c r="L181" t="s">
        <v>1</v>
      </c>
      <c r="N181">
        <f>TTEST(M163:M167,N163:N172,2,2)</f>
        <v>9.1310705172651628E-3</v>
      </c>
      <c r="O181" t="str">
        <f>IF(AND(N181&gt;=0.01, N181&lt;0.05), "Significativo *", IF(AND(N181&gt;=0.001, N181&lt;0.01), "Significativo **", IF(N181&lt;0.001, "Significativo ***", "Non significativo")))</f>
        <v>Significativo **</v>
      </c>
    </row>
    <row r="183" spans="12:15" x14ac:dyDescent="0.2">
      <c r="L183" t="s">
        <v>37</v>
      </c>
      <c r="M183" t="s">
        <v>0</v>
      </c>
    </row>
    <row r="184" spans="12:15" x14ac:dyDescent="0.2">
      <c r="L184">
        <f>M179</f>
        <v>0.9318181958643853</v>
      </c>
      <c r="M184">
        <f>N170</f>
        <v>0.20483015088575987</v>
      </c>
    </row>
    <row r="185" spans="12:15" x14ac:dyDescent="0.2">
      <c r="L185">
        <f>M180</f>
        <v>9.3365618155374322E-2</v>
      </c>
      <c r="M185">
        <f>N171</f>
        <v>0.31407913288110184</v>
      </c>
    </row>
  </sheetData>
  <conditionalFormatting sqref="I2">
    <cfRule type="cellIs" dxfId="215" priority="36" stopIfTrue="1" operator="lessThan">
      <formula>1</formula>
    </cfRule>
    <cfRule type="cellIs" dxfId="214" priority="35" stopIfTrue="1" operator="greaterThan">
      <formula>1</formula>
    </cfRule>
  </conditionalFormatting>
  <conditionalFormatting sqref="I18">
    <cfRule type="cellIs" dxfId="213" priority="32" stopIfTrue="1" operator="lessThan">
      <formula>1</formula>
    </cfRule>
    <cfRule type="cellIs" dxfId="212" priority="31" stopIfTrue="1" operator="greaterThan">
      <formula>1</formula>
    </cfRule>
  </conditionalFormatting>
  <conditionalFormatting sqref="I35">
    <cfRule type="cellIs" dxfId="211" priority="30" stopIfTrue="1" operator="lessThan">
      <formula>1</formula>
    </cfRule>
    <cfRule type="cellIs" dxfId="210" priority="29" stopIfTrue="1" operator="greaterThan">
      <formula>1</formula>
    </cfRule>
  </conditionalFormatting>
  <conditionalFormatting sqref="I51">
    <cfRule type="cellIs" dxfId="209" priority="26" stopIfTrue="1" operator="lessThan">
      <formula>1</formula>
    </cfRule>
    <cfRule type="cellIs" dxfId="208" priority="25" stopIfTrue="1" operator="greaterThan">
      <formula>1</formula>
    </cfRule>
  </conditionalFormatting>
  <conditionalFormatting sqref="I67">
    <cfRule type="cellIs" dxfId="207" priority="11" stopIfTrue="1" operator="greaterThan">
      <formula>1</formula>
    </cfRule>
    <cfRule type="cellIs" dxfId="206" priority="12" stopIfTrue="1" operator="lessThan">
      <formula>1</formula>
    </cfRule>
  </conditionalFormatting>
  <conditionalFormatting sqref="I83">
    <cfRule type="cellIs" dxfId="205" priority="7" stopIfTrue="1" operator="greaterThan">
      <formula>1</formula>
    </cfRule>
    <cfRule type="cellIs" dxfId="204" priority="8" stopIfTrue="1" operator="lessThan">
      <formula>1</formula>
    </cfRule>
  </conditionalFormatting>
  <conditionalFormatting sqref="I99">
    <cfRule type="cellIs" dxfId="203" priority="5" stopIfTrue="1" operator="greaterThan">
      <formula>1</formula>
    </cfRule>
    <cfRule type="cellIs" dxfId="202" priority="6" stopIfTrue="1" operator="lessThan">
      <formula>1</formula>
    </cfRule>
  </conditionalFormatting>
  <conditionalFormatting sqref="I115">
    <cfRule type="cellIs" dxfId="201" priority="1" stopIfTrue="1" operator="greaterThan">
      <formula>1</formula>
    </cfRule>
    <cfRule type="cellIs" dxfId="200" priority="2" stopIfTrue="1" operator="lessThan">
      <formula>1</formula>
    </cfRule>
  </conditionalFormatting>
  <conditionalFormatting sqref="I132">
    <cfRule type="cellIs" dxfId="199" priority="23" stopIfTrue="1" operator="greaterThan">
      <formula>1</formula>
    </cfRule>
    <cfRule type="cellIs" dxfId="198" priority="24" stopIfTrue="1" operator="lessThan">
      <formula>1</formula>
    </cfRule>
  </conditionalFormatting>
  <conditionalFormatting sqref="I148">
    <cfRule type="cellIs" dxfId="197" priority="20" stopIfTrue="1" operator="lessThan">
      <formula>1</formula>
    </cfRule>
    <cfRule type="cellIs" dxfId="196" priority="19" stopIfTrue="1" operator="greaterThan">
      <formula>1</formula>
    </cfRule>
  </conditionalFormatting>
  <conditionalFormatting sqref="S2">
    <cfRule type="cellIs" dxfId="195" priority="33" stopIfTrue="1" operator="greaterThan">
      <formula>1</formula>
    </cfRule>
    <cfRule type="cellIs" dxfId="194" priority="34" stopIfTrue="1" operator="lessThan">
      <formula>1</formula>
    </cfRule>
  </conditionalFormatting>
  <conditionalFormatting sqref="S35">
    <cfRule type="cellIs" dxfId="193" priority="27" stopIfTrue="1" operator="greaterThan">
      <formula>1</formula>
    </cfRule>
    <cfRule type="cellIs" dxfId="192" priority="28" stopIfTrue="1" operator="lessThan">
      <formula>1</formula>
    </cfRule>
  </conditionalFormatting>
  <conditionalFormatting sqref="S67">
    <cfRule type="cellIs" dxfId="191" priority="10" stopIfTrue="1" operator="lessThan">
      <formula>1</formula>
    </cfRule>
    <cfRule type="cellIs" dxfId="190" priority="9" stopIfTrue="1" operator="greaterThan">
      <formula>1</formula>
    </cfRule>
  </conditionalFormatting>
  <conditionalFormatting sqref="S99">
    <cfRule type="cellIs" dxfId="189" priority="4" stopIfTrue="1" operator="lessThan">
      <formula>1</formula>
    </cfRule>
    <cfRule type="cellIs" dxfId="188" priority="3" stopIfTrue="1" operator="greaterThan">
      <formula>1</formula>
    </cfRule>
  </conditionalFormatting>
  <conditionalFormatting sqref="S132">
    <cfRule type="cellIs" dxfId="187" priority="21" stopIfTrue="1" operator="greaterThan">
      <formula>1</formula>
    </cfRule>
    <cfRule type="cellIs" dxfId="186" priority="22" stopIfTrue="1" operator="lessThan">
      <formula>1</formula>
    </cfRule>
  </conditionalFormatting>
  <conditionalFormatting sqref="BN67">
    <cfRule type="cellIs" dxfId="185" priority="17" stopIfTrue="1" operator="greaterThan">
      <formula>1</formula>
    </cfRule>
    <cfRule type="cellIs" dxfId="184" priority="18" stopIfTrue="1" operator="lessThan">
      <formula>1</formula>
    </cfRule>
  </conditionalFormatting>
  <conditionalFormatting sqref="BN83">
    <cfRule type="cellIs" dxfId="183" priority="14" stopIfTrue="1" operator="lessThan">
      <formula>1</formula>
    </cfRule>
    <cfRule type="cellIs" dxfId="182" priority="13" stopIfTrue="1" operator="greaterThan">
      <formula>1</formula>
    </cfRule>
  </conditionalFormatting>
  <conditionalFormatting sqref="BX67">
    <cfRule type="cellIs" dxfId="181" priority="16" stopIfTrue="1" operator="lessThan">
      <formula>1</formula>
    </cfRule>
    <cfRule type="cellIs" dxfId="180" priority="15" stopIfTrue="1" operator="greaterThan"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6618-9CC8-1543-B0C8-3F3BC093C3FA}">
  <sheetPr>
    <tabColor rgb="FFFFFF00"/>
  </sheetPr>
  <dimension ref="A1:BX185"/>
  <sheetViews>
    <sheetView topLeftCell="A165" workbookViewId="0">
      <selection activeCell="M185" sqref="M185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9</v>
      </c>
      <c r="D2" s="4"/>
      <c r="E2" s="15">
        <f>P19</f>
        <v>23.0017</v>
      </c>
      <c r="F2" s="4">
        <f>AVERAGE(E2)</f>
        <v>23.0017</v>
      </c>
      <c r="G2" s="4">
        <f>SUM(F2,-F9)</f>
        <v>-4.5459999999999994</v>
      </c>
      <c r="H2" s="4">
        <f>SUM(G5,-G2)</f>
        <v>-0.12650000000000006</v>
      </c>
      <c r="I2" s="14">
        <f>POWER(2,-H2)</f>
        <v>1.0916421458399479</v>
      </c>
      <c r="K2" s="17" t="s">
        <v>29</v>
      </c>
      <c r="L2" s="16" t="s">
        <v>28</v>
      </c>
      <c r="M2" s="4" t="s">
        <v>9</v>
      </c>
      <c r="N2" s="4"/>
      <c r="O2" s="15">
        <f>P19</f>
        <v>23.0017</v>
      </c>
      <c r="P2" s="4">
        <f>AVERAGE(O2)</f>
        <v>23.0017</v>
      </c>
      <c r="Q2" s="4">
        <f>SUM(P2,-P9)</f>
        <v>-4.5459999999999994</v>
      </c>
      <c r="R2" s="4">
        <f>SUM(Q5,-Q2)</f>
        <v>-2.0900000000001029E-2</v>
      </c>
      <c r="S2" s="14">
        <f>POWER(2,-R2)</f>
        <v>1.0145922179699749</v>
      </c>
    </row>
    <row r="3" spans="1:19" x14ac:dyDescent="0.2">
      <c r="A3" s="4" t="s">
        <v>5</v>
      </c>
      <c r="B3" s="7"/>
      <c r="C3" s="4" t="s">
        <v>9</v>
      </c>
      <c r="D3" s="7"/>
      <c r="F3" s="4"/>
      <c r="G3" s="4"/>
      <c r="H3" s="4"/>
      <c r="I3" s="5"/>
      <c r="K3" s="4" t="s">
        <v>5</v>
      </c>
      <c r="L3" s="7"/>
      <c r="M3" s="4" t="s">
        <v>9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9</v>
      </c>
      <c r="D5" s="6"/>
      <c r="E5">
        <f>P21</f>
        <v>22.237200000000001</v>
      </c>
      <c r="F5" s="4">
        <f>AVERAGE(E5:E6)</f>
        <v>22.237200000000001</v>
      </c>
      <c r="G5" s="4">
        <f>SUM(F5,-F12)</f>
        <v>-4.6724999999999994</v>
      </c>
      <c r="H5" s="4"/>
      <c r="I5" s="5"/>
      <c r="K5" s="4" t="s">
        <v>6</v>
      </c>
      <c r="L5" s="7"/>
      <c r="M5" s="4" t="s">
        <v>9</v>
      </c>
      <c r="N5" s="6"/>
      <c r="O5" s="15">
        <f>P20</f>
        <v>22.9664</v>
      </c>
      <c r="P5" s="4">
        <f>AVERAGE(O5:O6)</f>
        <v>22.9664</v>
      </c>
      <c r="Q5" s="4">
        <f>SUM(P5,-P12)</f>
        <v>-4.5669000000000004</v>
      </c>
      <c r="R5" s="4"/>
      <c r="S5" s="5"/>
    </row>
    <row r="6" spans="1:19" x14ac:dyDescent="0.2">
      <c r="A6" s="4" t="s">
        <v>6</v>
      </c>
      <c r="B6" s="7"/>
      <c r="C6" s="4" t="s">
        <v>9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9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27.547699999999999</v>
      </c>
      <c r="F9" s="4">
        <f>AVERAGE(E9)</f>
        <v>27.547699999999999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27.547699999999999</v>
      </c>
      <c r="P9" s="4">
        <f>AVERAGE(O9)</f>
        <v>27.547699999999999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26.909700000000001</v>
      </c>
      <c r="F12" s="4">
        <f>AVERAGE(E12:E13)</f>
        <v>26.909700000000001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27.533300000000001</v>
      </c>
      <c r="P12" s="4">
        <f>AVERAGE(O12:O13)</f>
        <v>27.533300000000001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9</v>
      </c>
      <c r="D18" s="4"/>
      <c r="E18" s="15">
        <f>P19</f>
        <v>23.0017</v>
      </c>
      <c r="F18" s="4">
        <f>AVERAGE(E18:E19)</f>
        <v>23.0017</v>
      </c>
      <c r="G18" s="4">
        <f>SUM(F18,-F25)</f>
        <v>-4.5459999999999994</v>
      </c>
      <c r="H18" s="4">
        <f>SUM(G21,-G18)</f>
        <v>-0.16130000000000067</v>
      </c>
      <c r="I18" s="14">
        <f>POWER(2,-H18)</f>
        <v>1.118294369566373</v>
      </c>
      <c r="O18" s="13" t="s">
        <v>22</v>
      </c>
      <c r="P18" s="13" t="s">
        <v>9</v>
      </c>
    </row>
    <row r="19" spans="1:16" x14ac:dyDescent="0.2">
      <c r="A19" s="4" t="s">
        <v>5</v>
      </c>
      <c r="B19" s="7"/>
      <c r="C19" s="4" t="s">
        <v>9</v>
      </c>
      <c r="D19" s="7"/>
      <c r="E19" s="8" t="s">
        <v>7</v>
      </c>
      <c r="F19" s="4"/>
      <c r="G19" s="4"/>
      <c r="H19" s="4"/>
      <c r="I19" s="5"/>
      <c r="N19" s="25" t="s">
        <v>31</v>
      </c>
      <c r="O19" s="25">
        <v>27.547699999999999</v>
      </c>
      <c r="P19" s="25">
        <v>23.0017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31</v>
      </c>
      <c r="O20" s="25">
        <v>27.533300000000001</v>
      </c>
      <c r="P20" s="25">
        <v>22.9664</v>
      </c>
    </row>
    <row r="21" spans="1:16" x14ac:dyDescent="0.2">
      <c r="A21" s="4" t="s">
        <v>6</v>
      </c>
      <c r="B21" s="7"/>
      <c r="C21" s="4" t="s">
        <v>9</v>
      </c>
      <c r="D21" s="6"/>
      <c r="E21">
        <f>P22</f>
        <v>22.282800000000002</v>
      </c>
      <c r="F21" s="4">
        <f>AVERAGE(E21:E22)</f>
        <v>22.282800000000002</v>
      </c>
      <c r="G21" s="4">
        <f>SUM(F21,-F28)</f>
        <v>-4.7073</v>
      </c>
      <c r="H21" s="4"/>
      <c r="I21" s="5"/>
      <c r="N21" s="25" t="s">
        <v>21</v>
      </c>
      <c r="O21" s="25">
        <v>26.909700000000001</v>
      </c>
      <c r="P21" s="25">
        <v>22.237200000000001</v>
      </c>
    </row>
    <row r="22" spans="1:16" x14ac:dyDescent="0.2">
      <c r="A22" s="4" t="s">
        <v>6</v>
      </c>
      <c r="B22" s="7"/>
      <c r="C22" s="4" t="s">
        <v>9</v>
      </c>
      <c r="D22" s="4"/>
      <c r="E22" s="8" t="s">
        <v>7</v>
      </c>
      <c r="F22" s="4"/>
      <c r="G22" s="4"/>
      <c r="H22" s="4"/>
      <c r="I22" s="5"/>
      <c r="N22" s="25" t="s">
        <v>21</v>
      </c>
      <c r="O22" s="25">
        <v>26.990100000000002</v>
      </c>
      <c r="P22" s="25">
        <v>22.282800000000002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27.547699999999999</v>
      </c>
      <c r="F25" s="4">
        <f>AVERAGE(E25:E26)</f>
        <v>27.547699999999999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26.990100000000002</v>
      </c>
      <c r="F28" s="4">
        <f>AVERAGE(E28:E29)</f>
        <v>26.990100000000002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9</v>
      </c>
      <c r="D35" s="4"/>
      <c r="E35" s="15">
        <f>P53</f>
        <v>23.334499999999998</v>
      </c>
      <c r="F35" s="4">
        <f>AVERAGE(E35)</f>
        <v>23.334499999999998</v>
      </c>
      <c r="G35" s="4">
        <f>SUM(F35,-F42)</f>
        <v>-3.0801000000000016</v>
      </c>
      <c r="H35" s="4">
        <f>SUM(G38,-G35)</f>
        <v>2.0589000000000048</v>
      </c>
      <c r="I35" s="14">
        <f>POWER(2,-H35)</f>
        <v>0.23999895014276129</v>
      </c>
      <c r="K35" s="17" t="s">
        <v>32</v>
      </c>
      <c r="L35" s="16" t="s">
        <v>28</v>
      </c>
      <c r="M35" s="4" t="s">
        <v>9</v>
      </c>
      <c r="N35" s="4"/>
      <c r="O35" s="15">
        <f>P53</f>
        <v>23.334499999999998</v>
      </c>
      <c r="P35" s="4">
        <f>AVERAGE(O35)</f>
        <v>23.334499999999998</v>
      </c>
      <c r="Q35" s="4">
        <f>SUM(P35,-P42)</f>
        <v>-3.0801000000000016</v>
      </c>
      <c r="R35" s="4">
        <f>SUM(Q38,-Q35)</f>
        <v>0.16329999999999956</v>
      </c>
      <c r="S35" s="14">
        <f>POWER(2,-R35)</f>
        <v>0.89298014304431317</v>
      </c>
    </row>
    <row r="36" spans="1:19" x14ac:dyDescent="0.2">
      <c r="A36" s="4" t="s">
        <v>5</v>
      </c>
      <c r="B36" s="7"/>
      <c r="C36" s="4" t="s">
        <v>9</v>
      </c>
      <c r="D36" s="7"/>
      <c r="F36" s="4"/>
      <c r="G36" s="4"/>
      <c r="H36" s="4"/>
      <c r="I36" s="5"/>
      <c r="K36" s="4" t="s">
        <v>5</v>
      </c>
      <c r="L36" s="7"/>
      <c r="M36" s="4" t="s">
        <v>9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9</v>
      </c>
      <c r="D38" s="6"/>
      <c r="E38">
        <f>P55</f>
        <v>23.170100000000001</v>
      </c>
      <c r="F38" s="4">
        <f>AVERAGE(E38:E39)</f>
        <v>23.170100000000001</v>
      </c>
      <c r="G38" s="4">
        <f>SUM(F38,-F45)</f>
        <v>-1.0211999999999968</v>
      </c>
      <c r="H38" s="4"/>
      <c r="I38" s="5"/>
      <c r="K38" s="4" t="s">
        <v>6</v>
      </c>
      <c r="L38" s="7"/>
      <c r="M38" s="4" t="s">
        <v>9</v>
      </c>
      <c r="N38" s="6"/>
      <c r="O38" s="15">
        <f>P54</f>
        <v>23.465499999999999</v>
      </c>
      <c r="P38" s="4">
        <f>AVERAGE(O38:O39)</f>
        <v>23.465499999999999</v>
      </c>
      <c r="Q38" s="4">
        <f>SUM(P38,-P45)</f>
        <v>-2.9168000000000021</v>
      </c>
      <c r="R38" s="4"/>
      <c r="S38" s="5"/>
    </row>
    <row r="39" spans="1:19" x14ac:dyDescent="0.2">
      <c r="A39" s="4" t="s">
        <v>6</v>
      </c>
      <c r="B39" s="7"/>
      <c r="C39" s="4" t="s">
        <v>9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9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26.4146</v>
      </c>
      <c r="F42" s="4">
        <f>AVERAGE(E42)</f>
        <v>26.4146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26.4146</v>
      </c>
      <c r="P42" s="4">
        <f>AVERAGE(O42)</f>
        <v>26.4146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24.191299999999998</v>
      </c>
      <c r="F45" s="4">
        <f>AVERAGE(E45:E46)</f>
        <v>24.191299999999998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26.382300000000001</v>
      </c>
      <c r="P45" s="4">
        <f>AVERAGE(O45:O46)</f>
        <v>26.382300000000001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9</v>
      </c>
      <c r="D51" s="4"/>
      <c r="E51" s="15">
        <f>P53</f>
        <v>23.334499999999998</v>
      </c>
      <c r="F51" s="4">
        <f>AVERAGE(E51:E52)</f>
        <v>23.334499999999998</v>
      </c>
      <c r="G51" s="4">
        <f>SUM(F51,-F58)</f>
        <v>-3.0801000000000016</v>
      </c>
      <c r="H51" s="4">
        <f>SUM(G54,-G51)</f>
        <v>2.1793000000000013</v>
      </c>
      <c r="I51" s="14">
        <f>POWER(2,-H51)</f>
        <v>0.22078284759412714</v>
      </c>
    </row>
    <row r="52" spans="1:16" x14ac:dyDescent="0.2">
      <c r="A52" s="4" t="s">
        <v>5</v>
      </c>
      <c r="B52" s="7"/>
      <c r="C52" s="4" t="s">
        <v>9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9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65</v>
      </c>
      <c r="O53">
        <v>26.4146</v>
      </c>
      <c r="P53">
        <v>23.334499999999998</v>
      </c>
    </row>
    <row r="54" spans="1:16" x14ac:dyDescent="0.2">
      <c r="A54" s="4" t="s">
        <v>6</v>
      </c>
      <c r="B54" s="7"/>
      <c r="C54" s="4" t="s">
        <v>9</v>
      </c>
      <c r="D54" s="6"/>
      <c r="E54">
        <f>P56</f>
        <v>23.188199999999998</v>
      </c>
      <c r="F54" s="4">
        <f>AVERAGE(E54:E55)</f>
        <v>23.188199999999998</v>
      </c>
      <c r="G54" s="4">
        <f>SUM(F54,-F61)</f>
        <v>-0.90080000000000027</v>
      </c>
      <c r="H54" s="4"/>
      <c r="I54" s="5"/>
      <c r="N54" t="s">
        <v>65</v>
      </c>
      <c r="O54">
        <v>26.382300000000001</v>
      </c>
      <c r="P54">
        <v>23.465499999999999</v>
      </c>
    </row>
    <row r="55" spans="1:16" x14ac:dyDescent="0.2">
      <c r="A55" s="4" t="s">
        <v>6</v>
      </c>
      <c r="B55" s="7"/>
      <c r="C55" s="4" t="s">
        <v>9</v>
      </c>
      <c r="D55" s="4"/>
      <c r="E55" s="8" t="s">
        <v>7</v>
      </c>
      <c r="F55" s="4"/>
      <c r="G55" s="4"/>
      <c r="H55" s="4"/>
      <c r="I55" s="5"/>
      <c r="N55" t="s">
        <v>67</v>
      </c>
      <c r="O55">
        <v>24.191299999999998</v>
      </c>
      <c r="P55">
        <v>23.170100000000001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67</v>
      </c>
      <c r="O56">
        <v>24.088999999999999</v>
      </c>
      <c r="P56">
        <v>23.188199999999998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26.4146</v>
      </c>
      <c r="F58" s="4">
        <f>AVERAGE(E58:E59)</f>
        <v>26.4146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24.088999999999999</v>
      </c>
      <c r="F61" s="4">
        <f>AVERAGE(E61:E62)</f>
        <v>24.088999999999999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9</v>
      </c>
      <c r="D67" s="4"/>
      <c r="E67" s="15">
        <f>P87</f>
        <v>22.52</v>
      </c>
      <c r="F67" s="4">
        <f>AVERAGE(E67)</f>
        <v>22.52</v>
      </c>
      <c r="G67" s="4">
        <f>SUM(F67,-F74)</f>
        <v>-4.5684000000000005</v>
      </c>
      <c r="H67" s="4">
        <f>SUM(G70,-G67)</f>
        <v>4.1099999999999994</v>
      </c>
      <c r="I67" s="14">
        <f>POWER(2,-H67)</f>
        <v>5.7911753868148223E-2</v>
      </c>
      <c r="K67" s="17" t="s">
        <v>34</v>
      </c>
      <c r="L67" s="16" t="s">
        <v>28</v>
      </c>
      <c r="M67" s="4" t="s">
        <v>9</v>
      </c>
      <c r="N67" s="4"/>
      <c r="O67" s="15">
        <f>P87</f>
        <v>22.52</v>
      </c>
      <c r="P67" s="4">
        <f>AVERAGE(O67)</f>
        <v>22.52</v>
      </c>
      <c r="Q67" s="4">
        <f>SUM(P67,-P74)</f>
        <v>-4.5684000000000005</v>
      </c>
      <c r="R67" s="4">
        <f>SUM(Q70,-Q67)</f>
        <v>-2.5100000000001899E-2</v>
      </c>
      <c r="S67" s="14">
        <f>POWER(2,-R67)</f>
        <v>1.017550220864986</v>
      </c>
      <c r="BF67" s="17" t="s">
        <v>20</v>
      </c>
      <c r="BG67" s="16" t="s">
        <v>28</v>
      </c>
      <c r="BH67" s="4" t="s">
        <v>9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9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9</v>
      </c>
      <c r="D68" s="7"/>
      <c r="F68" s="4"/>
      <c r="G68" s="4"/>
      <c r="H68" s="4"/>
      <c r="I68" s="5"/>
      <c r="K68" s="4" t="s">
        <v>5</v>
      </c>
      <c r="L68" s="7"/>
      <c r="M68" s="4" t="s">
        <v>9</v>
      </c>
      <c r="N68" s="7"/>
      <c r="P68" s="4"/>
      <c r="Q68" s="4"/>
      <c r="R68" s="4"/>
      <c r="S68" s="5"/>
      <c r="BF68" s="4" t="s">
        <v>5</v>
      </c>
      <c r="BG68" s="7"/>
      <c r="BH68" s="4" t="s">
        <v>9</v>
      </c>
      <c r="BI68" s="7"/>
      <c r="BK68" s="4"/>
      <c r="BL68" s="4"/>
      <c r="BM68" s="4"/>
      <c r="BN68" s="5"/>
      <c r="BP68" s="4" t="s">
        <v>5</v>
      </c>
      <c r="BQ68" s="7"/>
      <c r="BR68" s="4" t="s">
        <v>9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9</v>
      </c>
      <c r="D70" s="6"/>
      <c r="E70">
        <f>P89</f>
        <v>23.061</v>
      </c>
      <c r="F70" s="4">
        <f>AVERAGE(E70:E71)</f>
        <v>23.061</v>
      </c>
      <c r="G70" s="4">
        <f>SUM(F70,-F77)</f>
        <v>-0.45840000000000103</v>
      </c>
      <c r="H70" s="4"/>
      <c r="I70" s="5"/>
      <c r="K70" s="4" t="s">
        <v>6</v>
      </c>
      <c r="L70" s="7"/>
      <c r="M70" s="4" t="s">
        <v>9</v>
      </c>
      <c r="N70" s="6"/>
      <c r="O70" s="15">
        <f>P88</f>
        <v>22.474699999999999</v>
      </c>
      <c r="P70" s="4">
        <f>AVERAGE(O70:O71)</f>
        <v>22.474699999999999</v>
      </c>
      <c r="Q70" s="4">
        <f>SUM(P70,-P77)</f>
        <v>-4.5935000000000024</v>
      </c>
      <c r="R70" s="4"/>
      <c r="S70" s="5"/>
      <c r="BF70" s="4" t="s">
        <v>6</v>
      </c>
      <c r="BG70" s="7"/>
      <c r="BH70" s="4" t="s">
        <v>9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9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9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9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9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9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27.0884</v>
      </c>
      <c r="F74" s="4">
        <f>AVERAGE(E74)</f>
        <v>27.0884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27.0884</v>
      </c>
      <c r="P74" s="4">
        <f>AVERAGE(O74)</f>
        <v>27.0884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23.519400000000001</v>
      </c>
      <c r="F77" s="4">
        <f>AVERAGE(E77:E78)</f>
        <v>23.519400000000001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27.068200000000001</v>
      </c>
      <c r="P77" s="4">
        <f>AVERAGE(O77:O78)</f>
        <v>27.068200000000001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9</v>
      </c>
      <c r="D83" s="4"/>
      <c r="E83" s="15">
        <f>P87</f>
        <v>22.52</v>
      </c>
      <c r="F83" s="4">
        <f>AVERAGE(E83:E84)</f>
        <v>22.52</v>
      </c>
      <c r="G83" s="4">
        <f>SUM(F83,-F90)</f>
        <v>-4.5684000000000005</v>
      </c>
      <c r="H83" s="4">
        <f>SUM(G86,-G83)</f>
        <v>4.0512999999999977</v>
      </c>
      <c r="I83" s="14">
        <f>POWER(2,-H83)</f>
        <v>6.0316645256545266E-2</v>
      </c>
      <c r="BF83" s="17" t="s">
        <v>20</v>
      </c>
      <c r="BG83" s="16" t="s">
        <v>30</v>
      </c>
      <c r="BH83" s="4" t="s">
        <v>9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9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9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9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9</v>
      </c>
      <c r="D86" s="6"/>
      <c r="E86">
        <f>P90</f>
        <v>23.035699999999999</v>
      </c>
      <c r="F86" s="4">
        <f>AVERAGE(E86:E87)</f>
        <v>23.035699999999999</v>
      </c>
      <c r="G86" s="4">
        <f>SUM(F86,-F93)</f>
        <v>-0.51710000000000278</v>
      </c>
      <c r="H86" s="4"/>
      <c r="I86" s="5"/>
      <c r="O86" s="13" t="s">
        <v>22</v>
      </c>
      <c r="P86" s="13" t="s">
        <v>9</v>
      </c>
      <c r="BF86" s="4" t="s">
        <v>6</v>
      </c>
      <c r="BG86" s="7"/>
      <c r="BH86" s="4" t="s">
        <v>9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9</v>
      </c>
      <c r="D87" s="4"/>
      <c r="E87" s="8" t="s">
        <v>7</v>
      </c>
      <c r="F87" s="4"/>
      <c r="G87" s="4"/>
      <c r="H87" s="4"/>
      <c r="I87" s="5"/>
      <c r="N87" t="s">
        <v>66</v>
      </c>
      <c r="O87">
        <v>27.0884</v>
      </c>
      <c r="P87">
        <v>22.52</v>
      </c>
      <c r="BF87" s="4" t="s">
        <v>6</v>
      </c>
      <c r="BG87" s="7"/>
      <c r="BH87" s="4" t="s">
        <v>9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66</v>
      </c>
      <c r="O88">
        <v>27.068200000000001</v>
      </c>
      <c r="P88">
        <v>22.474699999999999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68</v>
      </c>
      <c r="O89">
        <v>23.519400000000001</v>
      </c>
      <c r="P89">
        <v>23.061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27.0884</v>
      </c>
      <c r="F90" s="4">
        <f>AVERAGE(E90:E91)</f>
        <v>27.0884</v>
      </c>
      <c r="G90" s="4"/>
      <c r="H90" s="4"/>
      <c r="I90" s="5"/>
      <c r="N90" t="s">
        <v>68</v>
      </c>
      <c r="O90">
        <v>23.552800000000001</v>
      </c>
      <c r="P90">
        <v>23.035699999999999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23.552800000000001</v>
      </c>
      <c r="F93" s="4">
        <f>AVERAGE(E93:E94)</f>
        <v>23.552800000000001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9</v>
      </c>
      <c r="D99" s="4"/>
      <c r="E99" s="15">
        <f>P119</f>
        <v>23.234400000000001</v>
      </c>
      <c r="F99" s="4">
        <f>AVERAGE(E99)</f>
        <v>23.234400000000001</v>
      </c>
      <c r="G99" s="4">
        <f>SUM(F99,-F106)</f>
        <v>-4.1353000000000009</v>
      </c>
      <c r="H99" s="4">
        <f>SUM(G102,-G99)</f>
        <v>2.226700000000001</v>
      </c>
      <c r="I99" s="14">
        <f>POWER(2,-H99)</f>
        <v>0.2136468572186408</v>
      </c>
      <c r="K99" s="17" t="s">
        <v>35</v>
      </c>
      <c r="L99" s="16" t="s">
        <v>28</v>
      </c>
      <c r="M99" s="4" t="s">
        <v>9</v>
      </c>
      <c r="N99" s="4"/>
      <c r="O99" s="15">
        <f>P119</f>
        <v>23.234400000000001</v>
      </c>
      <c r="P99" s="4">
        <f>AVERAGE(O99)</f>
        <v>23.234400000000001</v>
      </c>
      <c r="Q99" s="4">
        <f>SUM(P99,-P106)</f>
        <v>-4.1353000000000009</v>
      </c>
      <c r="R99" s="4">
        <f>SUM(Q102,-Q99)</f>
        <v>0.33340000000000103</v>
      </c>
      <c r="S99" s="14">
        <f>POWER(2,-R99)</f>
        <v>0.79366385007937934</v>
      </c>
    </row>
    <row r="100" spans="1:19" x14ac:dyDescent="0.2">
      <c r="A100" s="4" t="s">
        <v>5</v>
      </c>
      <c r="B100" s="7"/>
      <c r="C100" s="4" t="s">
        <v>9</v>
      </c>
      <c r="D100" s="7"/>
      <c r="F100" s="4"/>
      <c r="G100" s="4"/>
      <c r="H100" s="4"/>
      <c r="I100" s="5"/>
      <c r="K100" s="4" t="s">
        <v>5</v>
      </c>
      <c r="L100" s="7"/>
      <c r="M100" s="4" t="s">
        <v>9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9</v>
      </c>
      <c r="D102" s="6"/>
      <c r="E102">
        <f>P121</f>
        <v>23.4895</v>
      </c>
      <c r="F102" s="4">
        <f>AVERAGE(E102:E103)</f>
        <v>23.4895</v>
      </c>
      <c r="G102" s="4">
        <f>SUM(F102,-F109)</f>
        <v>-1.9085999999999999</v>
      </c>
      <c r="H102" s="4"/>
      <c r="I102" s="5"/>
      <c r="K102" s="4" t="s">
        <v>6</v>
      </c>
      <c r="L102" s="7"/>
      <c r="M102" s="4" t="s">
        <v>9</v>
      </c>
      <c r="N102" s="6"/>
      <c r="O102" s="15">
        <f>P120</f>
        <v>23.3124</v>
      </c>
      <c r="P102" s="4">
        <f>AVERAGE(O102:O103)</f>
        <v>23.3124</v>
      </c>
      <c r="Q102" s="4">
        <f>SUM(P102,-P109)</f>
        <v>-3.8018999999999998</v>
      </c>
      <c r="R102" s="4"/>
      <c r="S102" s="5"/>
    </row>
    <row r="103" spans="1:19" x14ac:dyDescent="0.2">
      <c r="A103" s="4" t="s">
        <v>6</v>
      </c>
      <c r="B103" s="7"/>
      <c r="C103" s="4" t="s">
        <v>9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9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27.369700000000002</v>
      </c>
      <c r="F106" s="4">
        <f>AVERAGE(E106)</f>
        <v>27.369700000000002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27.369700000000002</v>
      </c>
      <c r="P106" s="4">
        <f>AVERAGE(O106)</f>
        <v>27.369700000000002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25.398099999999999</v>
      </c>
      <c r="F109" s="4">
        <f>AVERAGE(E109:E110)</f>
        <v>25.398099999999999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27.1143</v>
      </c>
      <c r="P109" s="4">
        <f>AVERAGE(O109:O110)</f>
        <v>27.1143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9</v>
      </c>
      <c r="D115" s="4"/>
      <c r="E115" s="15">
        <f>P119</f>
        <v>23.234400000000001</v>
      </c>
      <c r="F115" s="4">
        <f>AVERAGE(E115:E116)</f>
        <v>23.234400000000001</v>
      </c>
      <c r="G115" s="4">
        <f>SUM(F115,-F122)</f>
        <v>-4.1353000000000009</v>
      </c>
      <c r="H115" s="4">
        <f>SUM(G118,-G115)</f>
        <v>2.2875000000000014</v>
      </c>
      <c r="I115" s="14">
        <f>POWER(2,-H115)</f>
        <v>0.20483015088575987</v>
      </c>
    </row>
    <row r="116" spans="1:16" x14ac:dyDescent="0.2">
      <c r="A116" s="4" t="s">
        <v>5</v>
      </c>
      <c r="B116" s="7"/>
      <c r="C116" s="4" t="s">
        <v>9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9</v>
      </c>
      <c r="D118" s="6"/>
      <c r="E118">
        <f>P122</f>
        <v>23.619399999999999</v>
      </c>
      <c r="F118" s="4">
        <f>AVERAGE(E118:E119)</f>
        <v>23.619399999999999</v>
      </c>
      <c r="G118" s="4">
        <f>SUM(F118,-F125)</f>
        <v>-1.8477999999999994</v>
      </c>
      <c r="H118" s="4"/>
      <c r="I118" s="5"/>
      <c r="O118" s="13" t="s">
        <v>22</v>
      </c>
      <c r="P118" s="13" t="s">
        <v>9</v>
      </c>
    </row>
    <row r="119" spans="1:16" x14ac:dyDescent="0.2">
      <c r="A119" s="4" t="s">
        <v>6</v>
      </c>
      <c r="B119" s="7"/>
      <c r="C119" s="4" t="s">
        <v>9</v>
      </c>
      <c r="D119" s="4"/>
      <c r="E119" s="8" t="s">
        <v>7</v>
      </c>
      <c r="F119" s="4"/>
      <c r="G119" s="4"/>
      <c r="H119" s="4"/>
      <c r="I119" s="5"/>
      <c r="N119" s="26" t="s">
        <v>56</v>
      </c>
      <c r="O119" s="26">
        <v>27.369700000000002</v>
      </c>
      <c r="P119" s="26">
        <v>23.234400000000001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57</v>
      </c>
      <c r="O120" s="26">
        <v>27.1143</v>
      </c>
      <c r="P120" s="26">
        <v>23.3124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45</v>
      </c>
      <c r="O121" s="26">
        <v>25.398099999999999</v>
      </c>
      <c r="P121" s="26">
        <v>23.4895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27.369700000000002</v>
      </c>
      <c r="F122" s="4">
        <f>AVERAGE(E122:E123)</f>
        <v>27.369700000000002</v>
      </c>
      <c r="G122" s="4"/>
      <c r="H122" s="4"/>
      <c r="I122" s="5"/>
      <c r="N122" s="26" t="s">
        <v>45</v>
      </c>
      <c r="O122" s="26">
        <v>25.467199999999998</v>
      </c>
      <c r="P122" s="26">
        <v>23.619399999999999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25.467199999999998</v>
      </c>
      <c r="F125" s="4">
        <f>AVERAGE(E125:E126)</f>
        <v>25.467199999999998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26</v>
      </c>
      <c r="H131" s="19" t="s">
        <v>27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26</v>
      </c>
      <c r="R131" s="19" t="s">
        <v>27</v>
      </c>
      <c r="S131" s="18" t="s">
        <v>11</v>
      </c>
    </row>
    <row r="132" spans="1:19" x14ac:dyDescent="0.2">
      <c r="A132" s="17" t="s">
        <v>10</v>
      </c>
      <c r="B132" s="16" t="s">
        <v>28</v>
      </c>
      <c r="C132" s="4" t="s">
        <v>9</v>
      </c>
      <c r="D132" s="4"/>
      <c r="E132" s="15">
        <f>P152</f>
        <v>23.686</v>
      </c>
      <c r="F132" s="4">
        <f>AVERAGE(E132)</f>
        <v>23.686</v>
      </c>
      <c r="G132" s="4">
        <f>SUM(F132,-F139)</f>
        <v>-2.751100000000001</v>
      </c>
      <c r="H132" s="4">
        <f>SUM(G135,-G132)</f>
        <v>1.6707999999999998</v>
      </c>
      <c r="I132" s="14">
        <f>POWER(2,-H132)</f>
        <v>0.31407913288110184</v>
      </c>
      <c r="K132" s="17" t="s">
        <v>36</v>
      </c>
      <c r="L132" s="16" t="s">
        <v>28</v>
      </c>
      <c r="M132" s="4" t="s">
        <v>9</v>
      </c>
      <c r="N132" s="4"/>
      <c r="O132" s="15">
        <f>P152</f>
        <v>23.686</v>
      </c>
      <c r="P132" s="4">
        <f>AVERAGE(O132)</f>
        <v>23.686</v>
      </c>
      <c r="Q132" s="4">
        <f>SUM(P132,-P139)</f>
        <v>-2.751100000000001</v>
      </c>
      <c r="R132" s="4">
        <f>SUM(Q135,-Q132)</f>
        <v>8.8800000000002655E-2</v>
      </c>
      <c r="S132" s="14">
        <f>POWER(2,-R132)</f>
        <v>0.94030454736327329</v>
      </c>
    </row>
    <row r="133" spans="1:19" x14ac:dyDescent="0.2">
      <c r="A133" s="4" t="s">
        <v>5</v>
      </c>
      <c r="B133" s="7"/>
      <c r="C133" s="4" t="s">
        <v>9</v>
      </c>
      <c r="D133" s="7"/>
      <c r="F133" s="4"/>
      <c r="G133" s="4"/>
      <c r="H133" s="4"/>
      <c r="I133" s="5"/>
      <c r="K133" s="4" t="s">
        <v>5</v>
      </c>
      <c r="L133" s="7"/>
      <c r="M133" s="4" t="s">
        <v>9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9</v>
      </c>
      <c r="D135" s="6"/>
      <c r="E135">
        <f>P154</f>
        <v>22.4756</v>
      </c>
      <c r="F135" s="4">
        <f>AVERAGE(E135:E136)</f>
        <v>22.4756</v>
      </c>
      <c r="G135" s="4">
        <f>SUM(F135,-F142)</f>
        <v>-1.0803000000000011</v>
      </c>
      <c r="H135" s="4"/>
      <c r="I135" s="5"/>
      <c r="K135" s="4" t="s">
        <v>6</v>
      </c>
      <c r="L135" s="7"/>
      <c r="M135" s="4" t="s">
        <v>9</v>
      </c>
      <c r="N135" s="6"/>
      <c r="O135" s="15">
        <f>P153</f>
        <v>23.6128</v>
      </c>
      <c r="P135" s="4">
        <f>AVERAGE(O135:O136)</f>
        <v>23.6128</v>
      </c>
      <c r="Q135" s="4">
        <f>SUM(P135,-P142)</f>
        <v>-2.6622999999999983</v>
      </c>
      <c r="R135" s="4"/>
      <c r="S135" s="5"/>
    </row>
    <row r="136" spans="1:19" x14ac:dyDescent="0.2">
      <c r="A136" s="4" t="s">
        <v>6</v>
      </c>
      <c r="B136" s="7"/>
      <c r="C136" s="4" t="s">
        <v>9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9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22</v>
      </c>
      <c r="D139" s="7"/>
      <c r="E139" s="10">
        <f>O152</f>
        <v>26.437100000000001</v>
      </c>
      <c r="F139" s="4">
        <f>AVERAGE(E139)</f>
        <v>26.437100000000001</v>
      </c>
      <c r="G139" s="4"/>
      <c r="H139" s="4"/>
      <c r="I139" s="5"/>
      <c r="K139" s="4" t="s">
        <v>8</v>
      </c>
      <c r="L139" s="7"/>
      <c r="M139" s="4" t="s">
        <v>22</v>
      </c>
      <c r="N139" s="7"/>
      <c r="O139" s="10">
        <f>O152</f>
        <v>26.437100000000001</v>
      </c>
      <c r="P139" s="4">
        <f>AVERAGE(O139)</f>
        <v>26.437100000000001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22</v>
      </c>
      <c r="D140" s="7"/>
      <c r="F140" s="4"/>
      <c r="G140" s="4"/>
      <c r="H140" s="4"/>
      <c r="I140" s="5"/>
      <c r="K140" s="4" t="s">
        <v>5</v>
      </c>
      <c r="L140" s="7"/>
      <c r="M140" s="4" t="s">
        <v>22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>
        <f>O154</f>
        <v>23.555900000000001</v>
      </c>
      <c r="F142" s="4">
        <f>AVERAGE(E142:E143)</f>
        <v>23.555900000000001</v>
      </c>
      <c r="G142" s="4"/>
      <c r="H142" s="4"/>
      <c r="I142" s="5"/>
      <c r="K142" s="4" t="s">
        <v>6</v>
      </c>
      <c r="L142" s="7"/>
      <c r="M142" s="4" t="s">
        <v>22</v>
      </c>
      <c r="N142" s="6"/>
      <c r="O142" s="21">
        <f>O153</f>
        <v>26.275099999999998</v>
      </c>
      <c r="P142" s="4">
        <f>AVERAGE(O142:O143)</f>
        <v>26.275099999999998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22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22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26</v>
      </c>
      <c r="H147" s="19" t="s">
        <v>27</v>
      </c>
      <c r="I147" s="18" t="s">
        <v>11</v>
      </c>
    </row>
    <row r="148" spans="1:19" x14ac:dyDescent="0.2">
      <c r="A148" s="17" t="s">
        <v>10</v>
      </c>
      <c r="B148" s="16" t="s">
        <v>30</v>
      </c>
      <c r="C148" s="4" t="s">
        <v>9</v>
      </c>
      <c r="D148" s="4"/>
      <c r="E148" s="15">
        <f>P152</f>
        <v>23.686</v>
      </c>
      <c r="F148" s="4">
        <f>AVERAGE(E148:E149)</f>
        <v>23.686</v>
      </c>
      <c r="G148" s="4">
        <f>SUM(F148,-F155)</f>
        <v>-2.751100000000001</v>
      </c>
      <c r="H148" s="4">
        <f>SUM(G151,-G148)</f>
        <v>1.8552000000000035</v>
      </c>
      <c r="I148" s="14">
        <f>POWER(2,-H148)</f>
        <v>0.27639434428196152</v>
      </c>
    </row>
    <row r="149" spans="1:19" x14ac:dyDescent="0.2">
      <c r="A149" s="4" t="s">
        <v>5</v>
      </c>
      <c r="B149" s="7"/>
      <c r="C149" s="4" t="s">
        <v>9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9</v>
      </c>
      <c r="D151" s="6"/>
      <c r="E151">
        <f>P155</f>
        <v>22.594100000000001</v>
      </c>
      <c r="F151" s="4">
        <f>AVERAGE(E151:E152)</f>
        <v>22.594100000000001</v>
      </c>
      <c r="G151" s="4">
        <f>SUM(F151,-F158)</f>
        <v>-0.89589999999999748</v>
      </c>
      <c r="H151" s="4"/>
      <c r="I151" s="5"/>
      <c r="O151" s="13" t="s">
        <v>22</v>
      </c>
      <c r="P151" s="13" t="s">
        <v>9</v>
      </c>
    </row>
    <row r="152" spans="1:19" x14ac:dyDescent="0.2">
      <c r="A152" s="4" t="s">
        <v>6</v>
      </c>
      <c r="B152" s="7"/>
      <c r="C152" s="4" t="s">
        <v>9</v>
      </c>
      <c r="D152" s="4"/>
      <c r="E152" s="8" t="s">
        <v>7</v>
      </c>
      <c r="F152" s="4"/>
      <c r="G152" s="4"/>
      <c r="H152" s="4"/>
      <c r="I152" s="5"/>
      <c r="N152" s="9" t="s">
        <v>58</v>
      </c>
      <c r="O152" s="9">
        <v>26.437100000000001</v>
      </c>
      <c r="P152" s="9">
        <v>23.686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9" t="s">
        <v>58</v>
      </c>
      <c r="O153" s="9">
        <v>26.275099999999998</v>
      </c>
      <c r="P153" s="9">
        <v>23.6128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46</v>
      </c>
      <c r="O154" s="9">
        <v>23.555900000000001</v>
      </c>
      <c r="P154" s="9">
        <v>22.4756</v>
      </c>
    </row>
    <row r="155" spans="1:19" ht="17" thickTop="1" x14ac:dyDescent="0.2">
      <c r="A155" s="4" t="s">
        <v>8</v>
      </c>
      <c r="B155" s="7"/>
      <c r="C155" s="4" t="s">
        <v>22</v>
      </c>
      <c r="D155" s="7"/>
      <c r="E155" s="10">
        <f>O152</f>
        <v>26.437100000000001</v>
      </c>
      <c r="F155" s="4">
        <f>AVERAGE(E155:E156)</f>
        <v>26.437100000000001</v>
      </c>
      <c r="G155" s="4"/>
      <c r="H155" s="4"/>
      <c r="I155" s="5"/>
      <c r="N155" s="9" t="s">
        <v>46</v>
      </c>
      <c r="O155" s="9">
        <v>23.49</v>
      </c>
      <c r="P155" s="9">
        <v>22.594100000000001</v>
      </c>
    </row>
    <row r="156" spans="1:19" x14ac:dyDescent="0.2">
      <c r="A156" s="4" t="s">
        <v>5</v>
      </c>
      <c r="B156" s="7"/>
      <c r="C156" s="4" t="s">
        <v>22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22</v>
      </c>
      <c r="D158" s="6"/>
      <c r="E158">
        <f>O155</f>
        <v>23.49</v>
      </c>
      <c r="F158" s="4">
        <f>AVERAGE(E158:E159)</f>
        <v>23.49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22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37</v>
      </c>
      <c r="N162" t="s">
        <v>0</v>
      </c>
    </row>
    <row r="163" spans="1:14" x14ac:dyDescent="0.2">
      <c r="M163">
        <f>S2</f>
        <v>1.0145922179699749</v>
      </c>
      <c r="N163" s="1"/>
    </row>
    <row r="164" spans="1:14" x14ac:dyDescent="0.2">
      <c r="M164">
        <f>S35</f>
        <v>0.89298014304431317</v>
      </c>
    </row>
    <row r="165" spans="1:14" x14ac:dyDescent="0.2">
      <c r="M165">
        <f>S67</f>
        <v>1.017550220864986</v>
      </c>
      <c r="N165">
        <f>I35</f>
        <v>0.23999895014276129</v>
      </c>
    </row>
    <row r="166" spans="1:14" x14ac:dyDescent="0.2">
      <c r="M166" s="1">
        <f>S99</f>
        <v>0.79366385007937934</v>
      </c>
      <c r="N166" s="1">
        <f>I51</f>
        <v>0.22078284759412714</v>
      </c>
    </row>
    <row r="167" spans="1:14" x14ac:dyDescent="0.2">
      <c r="M167" s="1">
        <f>S132</f>
        <v>0.94030454736327329</v>
      </c>
    </row>
    <row r="169" spans="1:14" x14ac:dyDescent="0.2">
      <c r="N169">
        <f>I99</f>
        <v>0.2136468572186408</v>
      </c>
    </row>
    <row r="170" spans="1:14" x14ac:dyDescent="0.2">
      <c r="N170">
        <f>I115</f>
        <v>0.20483015088575987</v>
      </c>
    </row>
    <row r="171" spans="1:14" x14ac:dyDescent="0.2">
      <c r="N171">
        <f>I132</f>
        <v>0.31407913288110184</v>
      </c>
    </row>
    <row r="172" spans="1:14" x14ac:dyDescent="0.2">
      <c r="N172">
        <f>I148</f>
        <v>0.27639434428196152</v>
      </c>
    </row>
    <row r="179" spans="12:15" x14ac:dyDescent="0.2">
      <c r="L179" t="s">
        <v>3</v>
      </c>
      <c r="M179">
        <f>AVERAGE(M163:M168)</f>
        <v>0.9318181958643853</v>
      </c>
      <c r="N179">
        <f>AVERAGE(N163:N172)</f>
        <v>0.24495538050072541</v>
      </c>
    </row>
    <row r="180" spans="12:15" x14ac:dyDescent="0.2">
      <c r="L180" t="s">
        <v>2</v>
      </c>
      <c r="M180">
        <f>STDEV(M163:M168)</f>
        <v>9.3365618155374322E-2</v>
      </c>
      <c r="N180">
        <f>STDEV(N163:N172)</f>
        <v>4.2345334613281702E-2</v>
      </c>
    </row>
    <row r="181" spans="12:15" x14ac:dyDescent="0.2">
      <c r="L181" t="s">
        <v>1</v>
      </c>
      <c r="N181">
        <f>TTEST(M163:M167,N163:N172,2,2)</f>
        <v>5.6078537732559485E-8</v>
      </c>
      <c r="O181" t="str">
        <f>IF(AND(N181&gt;=0.01, N181&lt;0.05), "Significativo *", IF(AND(N181&gt;=0.001, N181&lt;0.01), "Significativo **", IF(N181&lt;0.001, "Significativo ***", "Non significativo")))</f>
        <v>Significativo ***</v>
      </c>
    </row>
    <row r="183" spans="12:15" x14ac:dyDescent="0.2">
      <c r="L183" t="s">
        <v>37</v>
      </c>
      <c r="M183" t="s">
        <v>0</v>
      </c>
    </row>
    <row r="184" spans="12:15" x14ac:dyDescent="0.2">
      <c r="L184">
        <f>M179</f>
        <v>0.9318181958643853</v>
      </c>
      <c r="M184">
        <f>N179</f>
        <v>0.24495538050072541</v>
      </c>
    </row>
    <row r="185" spans="12:15" x14ac:dyDescent="0.2">
      <c r="L185">
        <f>M180</f>
        <v>9.3365618155374322E-2</v>
      </c>
      <c r="M185">
        <f>N180</f>
        <v>4.2345334613281702E-2</v>
      </c>
    </row>
  </sheetData>
  <conditionalFormatting sqref="I2">
    <cfRule type="cellIs" dxfId="179" priority="36" stopIfTrue="1" operator="lessThan">
      <formula>1</formula>
    </cfRule>
    <cfRule type="cellIs" dxfId="178" priority="35" stopIfTrue="1" operator="greaterThan">
      <formula>1</formula>
    </cfRule>
  </conditionalFormatting>
  <conditionalFormatting sqref="I18">
    <cfRule type="cellIs" dxfId="177" priority="32" stopIfTrue="1" operator="lessThan">
      <formula>1</formula>
    </cfRule>
    <cfRule type="cellIs" dxfId="176" priority="31" stopIfTrue="1" operator="greaterThan">
      <formula>1</formula>
    </cfRule>
  </conditionalFormatting>
  <conditionalFormatting sqref="I35">
    <cfRule type="cellIs" dxfId="175" priority="30" stopIfTrue="1" operator="lessThan">
      <formula>1</formula>
    </cfRule>
    <cfRule type="cellIs" dxfId="174" priority="29" stopIfTrue="1" operator="greaterThan">
      <formula>1</formula>
    </cfRule>
  </conditionalFormatting>
  <conditionalFormatting sqref="I51">
    <cfRule type="cellIs" dxfId="173" priority="26" stopIfTrue="1" operator="lessThan">
      <formula>1</formula>
    </cfRule>
    <cfRule type="cellIs" dxfId="172" priority="25" stopIfTrue="1" operator="greaterThan">
      <formula>1</formula>
    </cfRule>
  </conditionalFormatting>
  <conditionalFormatting sqref="I67">
    <cfRule type="cellIs" dxfId="171" priority="11" stopIfTrue="1" operator="greaterThan">
      <formula>1</formula>
    </cfRule>
    <cfRule type="cellIs" dxfId="170" priority="12" stopIfTrue="1" operator="lessThan">
      <formula>1</formula>
    </cfRule>
  </conditionalFormatting>
  <conditionalFormatting sqref="I83">
    <cfRule type="cellIs" dxfId="169" priority="7" stopIfTrue="1" operator="greaterThan">
      <formula>1</formula>
    </cfRule>
    <cfRule type="cellIs" dxfId="168" priority="8" stopIfTrue="1" operator="lessThan">
      <formula>1</formula>
    </cfRule>
  </conditionalFormatting>
  <conditionalFormatting sqref="I99">
    <cfRule type="cellIs" dxfId="167" priority="5" stopIfTrue="1" operator="greaterThan">
      <formula>1</formula>
    </cfRule>
    <cfRule type="cellIs" dxfId="166" priority="6" stopIfTrue="1" operator="lessThan">
      <formula>1</formula>
    </cfRule>
  </conditionalFormatting>
  <conditionalFormatting sqref="I115">
    <cfRule type="cellIs" dxfId="165" priority="1" stopIfTrue="1" operator="greaterThan">
      <formula>1</formula>
    </cfRule>
    <cfRule type="cellIs" dxfId="164" priority="2" stopIfTrue="1" operator="lessThan">
      <formula>1</formula>
    </cfRule>
  </conditionalFormatting>
  <conditionalFormatting sqref="I132">
    <cfRule type="cellIs" dxfId="163" priority="23" stopIfTrue="1" operator="greaterThan">
      <formula>1</formula>
    </cfRule>
    <cfRule type="cellIs" dxfId="162" priority="24" stopIfTrue="1" operator="lessThan">
      <formula>1</formula>
    </cfRule>
  </conditionalFormatting>
  <conditionalFormatting sqref="I148">
    <cfRule type="cellIs" dxfId="161" priority="20" stopIfTrue="1" operator="lessThan">
      <formula>1</formula>
    </cfRule>
    <cfRule type="cellIs" dxfId="160" priority="19" stopIfTrue="1" operator="greaterThan">
      <formula>1</formula>
    </cfRule>
  </conditionalFormatting>
  <conditionalFormatting sqref="S2">
    <cfRule type="cellIs" dxfId="159" priority="33" stopIfTrue="1" operator="greaterThan">
      <formula>1</formula>
    </cfRule>
    <cfRule type="cellIs" dxfId="158" priority="34" stopIfTrue="1" operator="lessThan">
      <formula>1</formula>
    </cfRule>
  </conditionalFormatting>
  <conditionalFormatting sqref="S35">
    <cfRule type="cellIs" dxfId="157" priority="27" stopIfTrue="1" operator="greaterThan">
      <formula>1</formula>
    </cfRule>
    <cfRule type="cellIs" dxfId="156" priority="28" stopIfTrue="1" operator="lessThan">
      <formula>1</formula>
    </cfRule>
  </conditionalFormatting>
  <conditionalFormatting sqref="S67">
    <cfRule type="cellIs" dxfId="155" priority="10" stopIfTrue="1" operator="lessThan">
      <formula>1</formula>
    </cfRule>
    <cfRule type="cellIs" dxfId="154" priority="9" stopIfTrue="1" operator="greaterThan">
      <formula>1</formula>
    </cfRule>
  </conditionalFormatting>
  <conditionalFormatting sqref="S99">
    <cfRule type="cellIs" dxfId="153" priority="4" stopIfTrue="1" operator="lessThan">
      <formula>1</formula>
    </cfRule>
    <cfRule type="cellIs" dxfId="152" priority="3" stopIfTrue="1" operator="greaterThan">
      <formula>1</formula>
    </cfRule>
  </conditionalFormatting>
  <conditionalFormatting sqref="S132">
    <cfRule type="cellIs" dxfId="151" priority="21" stopIfTrue="1" operator="greaterThan">
      <formula>1</formula>
    </cfRule>
    <cfRule type="cellIs" dxfId="150" priority="22" stopIfTrue="1" operator="lessThan">
      <formula>1</formula>
    </cfRule>
  </conditionalFormatting>
  <conditionalFormatting sqref="BN67">
    <cfRule type="cellIs" dxfId="149" priority="17" stopIfTrue="1" operator="greaterThan">
      <formula>1</formula>
    </cfRule>
    <cfRule type="cellIs" dxfId="148" priority="18" stopIfTrue="1" operator="lessThan">
      <formula>1</formula>
    </cfRule>
  </conditionalFormatting>
  <conditionalFormatting sqref="BN83">
    <cfRule type="cellIs" dxfId="147" priority="14" stopIfTrue="1" operator="lessThan">
      <formula>1</formula>
    </cfRule>
    <cfRule type="cellIs" dxfId="146" priority="13" stopIfTrue="1" operator="greaterThan">
      <formula>1</formula>
    </cfRule>
  </conditionalFormatting>
  <conditionalFormatting sqref="BX67">
    <cfRule type="cellIs" dxfId="145" priority="16" stopIfTrue="1" operator="lessThan">
      <formula>1</formula>
    </cfRule>
    <cfRule type="cellIs" dxfId="144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3BA72-4A76-9343-9D82-7D9156FB716F}">
  <dimension ref="A1:BX185"/>
  <sheetViews>
    <sheetView topLeftCell="B153" workbookViewId="0">
      <selection activeCell="C154" sqref="A1:XFD1048576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9</v>
      </c>
      <c r="D2" s="4"/>
      <c r="E2" s="15">
        <f>P19</f>
        <v>24.387799999999999</v>
      </c>
      <c r="F2" s="4">
        <f>AVERAGE(E2)</f>
        <v>24.387799999999999</v>
      </c>
      <c r="G2" s="4">
        <f>SUM(F2,-F9)</f>
        <v>-2.5664000000000016</v>
      </c>
      <c r="H2" s="4">
        <f>SUM(G5,-G2)</f>
        <v>3.2011000000000003</v>
      </c>
      <c r="I2" s="14">
        <f>POWER(2,-H2)</f>
        <v>0.10873588183037125</v>
      </c>
      <c r="K2" s="17" t="s">
        <v>29</v>
      </c>
      <c r="L2" s="16" t="s">
        <v>28</v>
      </c>
      <c r="M2" s="4" t="s">
        <v>9</v>
      </c>
      <c r="N2" s="4"/>
      <c r="O2" s="15">
        <f>P19</f>
        <v>24.387799999999999</v>
      </c>
      <c r="P2" s="4">
        <f>AVERAGE(O2)</f>
        <v>24.387799999999999</v>
      </c>
      <c r="Q2" s="4">
        <f>SUM(P2,-P9)</f>
        <v>-2.5664000000000016</v>
      </c>
      <c r="R2" s="4">
        <f>SUM(Q5,-Q2)</f>
        <v>0.12190000000000367</v>
      </c>
      <c r="S2" s="14">
        <f>POWER(2,-R2)</f>
        <v>0.91897657987400727</v>
      </c>
    </row>
    <row r="3" spans="1:19" x14ac:dyDescent="0.2">
      <c r="A3" s="4" t="s">
        <v>5</v>
      </c>
      <c r="B3" s="7"/>
      <c r="C3" s="4" t="s">
        <v>9</v>
      </c>
      <c r="D3" s="7"/>
      <c r="F3" s="4"/>
      <c r="G3" s="4"/>
      <c r="H3" s="4"/>
      <c r="I3" s="5"/>
      <c r="K3" s="4" t="s">
        <v>5</v>
      </c>
      <c r="L3" s="7"/>
      <c r="M3" s="4" t="s">
        <v>9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9</v>
      </c>
      <c r="D5" s="6"/>
      <c r="E5">
        <f>P21</f>
        <v>30.165299999999998</v>
      </c>
      <c r="F5" s="4">
        <f>AVERAGE(E5:E6)</f>
        <v>30.165299999999998</v>
      </c>
      <c r="G5" s="4">
        <f>SUM(F5,-F12)</f>
        <v>0.63469999999999871</v>
      </c>
      <c r="H5" s="4"/>
      <c r="I5" s="5"/>
      <c r="K5" s="4" t="s">
        <v>6</v>
      </c>
      <c r="L5" s="7"/>
      <c r="M5" s="4" t="s">
        <v>9</v>
      </c>
      <c r="N5" s="6"/>
      <c r="O5" s="15">
        <f>P20</f>
        <v>24.395600000000002</v>
      </c>
      <c r="P5" s="4">
        <f>AVERAGE(O5:O6)</f>
        <v>24.395600000000002</v>
      </c>
      <c r="Q5" s="4">
        <f>SUM(P5,-P12)</f>
        <v>-2.4444999999999979</v>
      </c>
      <c r="R5" s="4"/>
      <c r="S5" s="5"/>
    </row>
    <row r="6" spans="1:19" x14ac:dyDescent="0.2">
      <c r="A6" s="4" t="s">
        <v>6</v>
      </c>
      <c r="B6" s="7"/>
      <c r="C6" s="4" t="s">
        <v>9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9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26.9542</v>
      </c>
      <c r="F9" s="4">
        <f>AVERAGE(E9)</f>
        <v>26.9542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26.9542</v>
      </c>
      <c r="P9" s="4">
        <f>AVERAGE(O9)</f>
        <v>26.9542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29.5306</v>
      </c>
      <c r="F12" s="4">
        <f>AVERAGE(E12:E13)</f>
        <v>29.5306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26.8401</v>
      </c>
      <c r="P12" s="4">
        <f>AVERAGE(O12:O13)</f>
        <v>26.8401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9</v>
      </c>
      <c r="D18" s="4"/>
      <c r="E18" s="15">
        <f>P19</f>
        <v>24.387799999999999</v>
      </c>
      <c r="F18" s="4">
        <f>AVERAGE(E18:E19)</f>
        <v>24.387799999999999</v>
      </c>
      <c r="G18" s="4">
        <f>SUM(F18,-F25)</f>
        <v>-2.5664000000000016</v>
      </c>
      <c r="H18" s="4">
        <f>SUM(G21,-G18)</f>
        <v>3.1229000000000013</v>
      </c>
      <c r="I18" s="14">
        <f>POWER(2,-H18)</f>
        <v>0.11479247682002551</v>
      </c>
      <c r="O18" s="13" t="s">
        <v>22</v>
      </c>
      <c r="P18" s="13" t="s">
        <v>9</v>
      </c>
    </row>
    <row r="19" spans="1:16" x14ac:dyDescent="0.2">
      <c r="A19" s="4" t="s">
        <v>5</v>
      </c>
      <c r="B19" s="7"/>
      <c r="C19" s="4" t="s">
        <v>9</v>
      </c>
      <c r="D19" s="7"/>
      <c r="E19" s="8" t="s">
        <v>7</v>
      </c>
      <c r="F19" s="4"/>
      <c r="G19" s="4"/>
      <c r="H19" s="4"/>
      <c r="I19" s="5"/>
      <c r="N19" s="25" t="s">
        <v>69</v>
      </c>
      <c r="O19" s="25">
        <v>26.9542</v>
      </c>
      <c r="P19" s="25">
        <v>24.387799999999999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69</v>
      </c>
      <c r="O20" s="25">
        <v>26.8401</v>
      </c>
      <c r="P20" s="25">
        <v>24.395600000000002</v>
      </c>
    </row>
    <row r="21" spans="1:16" x14ac:dyDescent="0.2">
      <c r="A21" s="4" t="s">
        <v>6</v>
      </c>
      <c r="B21" s="7"/>
      <c r="C21" s="4" t="s">
        <v>9</v>
      </c>
      <c r="D21" s="6"/>
      <c r="E21">
        <f>P22</f>
        <v>30.241900000000001</v>
      </c>
      <c r="F21" s="4">
        <f>AVERAGE(E21:E22)</f>
        <v>30.241900000000001</v>
      </c>
      <c r="G21" s="4">
        <f>SUM(F21,-F28)</f>
        <v>0.55649999999999977</v>
      </c>
      <c r="H21" s="4"/>
      <c r="I21" s="5"/>
      <c r="N21" s="25" t="s">
        <v>21</v>
      </c>
      <c r="O21" s="25">
        <v>29.5306</v>
      </c>
      <c r="P21" s="25">
        <v>30.165299999999998</v>
      </c>
    </row>
    <row r="22" spans="1:16" x14ac:dyDescent="0.2">
      <c r="A22" s="4" t="s">
        <v>6</v>
      </c>
      <c r="B22" s="7"/>
      <c r="C22" s="4" t="s">
        <v>9</v>
      </c>
      <c r="D22" s="4"/>
      <c r="E22" s="8" t="s">
        <v>7</v>
      </c>
      <c r="F22" s="4"/>
      <c r="G22" s="4"/>
      <c r="H22" s="4"/>
      <c r="I22" s="5"/>
      <c r="N22" s="25" t="s">
        <v>21</v>
      </c>
      <c r="O22" s="25">
        <v>29.685400000000001</v>
      </c>
      <c r="P22" s="25">
        <v>30.241900000000001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26.9542</v>
      </c>
      <c r="F25" s="4">
        <f>AVERAGE(E25:E26)</f>
        <v>26.9542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29.685400000000001</v>
      </c>
      <c r="F28" s="4">
        <f>AVERAGE(E28:E29)</f>
        <v>29.685400000000001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9</v>
      </c>
      <c r="D35" s="4"/>
      <c r="E35" s="15">
        <f>P53</f>
        <v>24.3201</v>
      </c>
      <c r="F35" s="4">
        <f>AVERAGE(E35)</f>
        <v>24.3201</v>
      </c>
      <c r="G35" s="4">
        <f>SUM(F35,-F42)</f>
        <v>-3.6643000000000008</v>
      </c>
      <c r="H35" s="4">
        <f>SUM(G38,-G35)</f>
        <v>-1.2142999999999979</v>
      </c>
      <c r="I35" s="14">
        <f>POWER(2,-H35)</f>
        <v>2.3202817478744495</v>
      </c>
      <c r="K35" s="17" t="s">
        <v>32</v>
      </c>
      <c r="L35" s="16" t="s">
        <v>28</v>
      </c>
      <c r="M35" s="4" t="s">
        <v>9</v>
      </c>
      <c r="N35" s="4"/>
      <c r="O35" s="15">
        <f>P53</f>
        <v>24.3201</v>
      </c>
      <c r="P35" s="4">
        <f>AVERAGE(O35)</f>
        <v>24.3201</v>
      </c>
      <c r="Q35" s="4">
        <f>SUM(P35,-P42)</f>
        <v>-3.6643000000000008</v>
      </c>
      <c r="R35" s="4">
        <f>SUM(Q38,-Q35)</f>
        <v>1.0300000000000864E-2</v>
      </c>
      <c r="S35" s="14">
        <f>POWER(2,-R35)</f>
        <v>0.99288600912761549</v>
      </c>
    </row>
    <row r="36" spans="1:19" x14ac:dyDescent="0.2">
      <c r="A36" s="4" t="s">
        <v>5</v>
      </c>
      <c r="B36" s="7"/>
      <c r="C36" s="4" t="s">
        <v>9</v>
      </c>
      <c r="D36" s="7"/>
      <c r="F36" s="4"/>
      <c r="G36" s="4"/>
      <c r="H36" s="4"/>
      <c r="I36" s="5"/>
      <c r="K36" s="4" t="s">
        <v>5</v>
      </c>
      <c r="L36" s="7"/>
      <c r="M36" s="4" t="s">
        <v>9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9</v>
      </c>
      <c r="D38" s="6"/>
      <c r="E38">
        <f>P55</f>
        <v>22.9163</v>
      </c>
      <c r="F38" s="4">
        <f>AVERAGE(E38:E39)</f>
        <v>22.9163</v>
      </c>
      <c r="G38" s="4">
        <f>SUM(F38,-F45)</f>
        <v>-4.8785999999999987</v>
      </c>
      <c r="H38" s="4"/>
      <c r="I38" s="5"/>
      <c r="K38" s="4" t="s">
        <v>6</v>
      </c>
      <c r="L38" s="7"/>
      <c r="M38" s="4" t="s">
        <v>9</v>
      </c>
      <c r="N38" s="6"/>
      <c r="O38" s="15">
        <f>P54</f>
        <v>24.265699999999999</v>
      </c>
      <c r="P38" s="4">
        <f>AVERAGE(O38:O39)</f>
        <v>24.265699999999999</v>
      </c>
      <c r="Q38" s="4">
        <f>SUM(P38,-P45)</f>
        <v>-3.6539999999999999</v>
      </c>
      <c r="R38" s="4"/>
      <c r="S38" s="5"/>
    </row>
    <row r="39" spans="1:19" x14ac:dyDescent="0.2">
      <c r="A39" s="4" t="s">
        <v>6</v>
      </c>
      <c r="B39" s="7"/>
      <c r="C39" s="4" t="s">
        <v>9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9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27.984400000000001</v>
      </c>
      <c r="F42" s="4">
        <f>AVERAGE(E42)</f>
        <v>27.984400000000001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27.984400000000001</v>
      </c>
      <c r="P42" s="4">
        <f>AVERAGE(O42)</f>
        <v>27.984400000000001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27.794899999999998</v>
      </c>
      <c r="F45" s="4">
        <f>AVERAGE(E45:E46)</f>
        <v>27.794899999999998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27.919699999999999</v>
      </c>
      <c r="P45" s="4">
        <f>AVERAGE(O45:O46)</f>
        <v>27.919699999999999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9</v>
      </c>
      <c r="D51" s="4"/>
      <c r="E51" s="15">
        <f>P53</f>
        <v>24.3201</v>
      </c>
      <c r="F51" s="4">
        <f>AVERAGE(E51:E52)</f>
        <v>24.3201</v>
      </c>
      <c r="G51" s="4">
        <f>SUM(F51,-F58)</f>
        <v>-3.6643000000000008</v>
      </c>
      <c r="H51" s="4">
        <f>SUM(G54,-G51)</f>
        <v>-0.97209999999999752</v>
      </c>
      <c r="I51" s="14">
        <f>POWER(2,-H51)</f>
        <v>1.9616939775296638</v>
      </c>
    </row>
    <row r="52" spans="1:16" x14ac:dyDescent="0.2">
      <c r="A52" s="4" t="s">
        <v>5</v>
      </c>
      <c r="B52" s="7"/>
      <c r="C52" s="4" t="s">
        <v>9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9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70</v>
      </c>
      <c r="O53">
        <v>27.984400000000001</v>
      </c>
      <c r="P53">
        <v>24.3201</v>
      </c>
    </row>
    <row r="54" spans="1:16" x14ac:dyDescent="0.2">
      <c r="A54" s="4" t="s">
        <v>6</v>
      </c>
      <c r="B54" s="7"/>
      <c r="C54" s="4" t="s">
        <v>9</v>
      </c>
      <c r="D54" s="6"/>
      <c r="E54">
        <f>P56</f>
        <v>22.912800000000001</v>
      </c>
      <c r="F54" s="4">
        <f>AVERAGE(E54:E55)</f>
        <v>22.912800000000001</v>
      </c>
      <c r="G54" s="4">
        <f>SUM(F54,-F61)</f>
        <v>-4.6363999999999983</v>
      </c>
      <c r="H54" s="4"/>
      <c r="I54" s="5"/>
      <c r="N54" t="s">
        <v>70</v>
      </c>
      <c r="O54">
        <v>27.919699999999999</v>
      </c>
      <c r="P54">
        <v>24.265699999999999</v>
      </c>
    </row>
    <row r="55" spans="1:16" x14ac:dyDescent="0.2">
      <c r="A55" s="4" t="s">
        <v>6</v>
      </c>
      <c r="B55" s="7"/>
      <c r="C55" s="4" t="s">
        <v>9</v>
      </c>
      <c r="D55" s="4"/>
      <c r="E55" s="8" t="s">
        <v>7</v>
      </c>
      <c r="F55" s="4"/>
      <c r="G55" s="4"/>
      <c r="H55" s="4"/>
      <c r="I55" s="5"/>
      <c r="N55" t="s">
        <v>67</v>
      </c>
      <c r="O55">
        <v>27.794899999999998</v>
      </c>
      <c r="P55">
        <v>22.9163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67</v>
      </c>
      <c r="O56">
        <v>27.549199999999999</v>
      </c>
      <c r="P56">
        <v>22.912800000000001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27.984400000000001</v>
      </c>
      <c r="F58" s="4">
        <f>AVERAGE(E58:E59)</f>
        <v>27.984400000000001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27.549199999999999</v>
      </c>
      <c r="F61" s="4">
        <f>AVERAGE(E61:E62)</f>
        <v>27.549199999999999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9</v>
      </c>
      <c r="D67" s="4"/>
      <c r="E67" s="15">
        <f>P87</f>
        <v>24.0015</v>
      </c>
      <c r="F67" s="4">
        <f>AVERAGE(E67)</f>
        <v>24.0015</v>
      </c>
      <c r="G67" s="4">
        <f>SUM(F67,-F74)</f>
        <v>-3.6585000000000001</v>
      </c>
      <c r="H67" s="4">
        <f>SUM(G70,-G67)</f>
        <v>2.1806999999999981</v>
      </c>
      <c r="I67" s="14">
        <f>POWER(2,-H67)</f>
        <v>0.22056870250312249</v>
      </c>
      <c r="K67" s="17" t="s">
        <v>34</v>
      </c>
      <c r="L67" s="16" t="s">
        <v>28</v>
      </c>
      <c r="M67" s="4" t="s">
        <v>9</v>
      </c>
      <c r="N67" s="4"/>
      <c r="O67" s="15">
        <f>P87</f>
        <v>24.0015</v>
      </c>
      <c r="P67" s="4">
        <f>AVERAGE(O67)</f>
        <v>24.0015</v>
      </c>
      <c r="Q67" s="4">
        <f>SUM(P67,-P74)</f>
        <v>-3.6585000000000001</v>
      </c>
      <c r="R67" s="4">
        <f>SUM(Q70,-Q67)</f>
        <v>0.18949999999999889</v>
      </c>
      <c r="S67" s="14">
        <f>POWER(2,-R67)</f>
        <v>0.87690958236019723</v>
      </c>
      <c r="BF67" s="17" t="s">
        <v>20</v>
      </c>
      <c r="BG67" s="16" t="s">
        <v>28</v>
      </c>
      <c r="BH67" s="4" t="s">
        <v>9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9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9</v>
      </c>
      <c r="D68" s="7"/>
      <c r="F68" s="4"/>
      <c r="G68" s="4"/>
      <c r="H68" s="4"/>
      <c r="I68" s="5"/>
      <c r="K68" s="4" t="s">
        <v>5</v>
      </c>
      <c r="L68" s="7"/>
      <c r="M68" s="4" t="s">
        <v>9</v>
      </c>
      <c r="N68" s="7"/>
      <c r="P68" s="4"/>
      <c r="Q68" s="4"/>
      <c r="R68" s="4"/>
      <c r="S68" s="5"/>
      <c r="BF68" s="4" t="s">
        <v>5</v>
      </c>
      <c r="BG68" s="7"/>
      <c r="BH68" s="4" t="s">
        <v>9</v>
      </c>
      <c r="BI68" s="7"/>
      <c r="BK68" s="4"/>
      <c r="BL68" s="4"/>
      <c r="BM68" s="4"/>
      <c r="BN68" s="5"/>
      <c r="BP68" s="4" t="s">
        <v>5</v>
      </c>
      <c r="BQ68" s="7"/>
      <c r="BR68" s="4" t="s">
        <v>9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9</v>
      </c>
      <c r="D70" s="6"/>
      <c r="E70">
        <f>P89</f>
        <v>27.137499999999999</v>
      </c>
      <c r="F70" s="4">
        <f>AVERAGE(E70:E71)</f>
        <v>27.137499999999999</v>
      </c>
      <c r="G70" s="4">
        <f>SUM(F70,-F77)</f>
        <v>-1.477800000000002</v>
      </c>
      <c r="H70" s="4"/>
      <c r="I70" s="5"/>
      <c r="K70" s="4" t="s">
        <v>6</v>
      </c>
      <c r="L70" s="7"/>
      <c r="M70" s="4" t="s">
        <v>9</v>
      </c>
      <c r="N70" s="6"/>
      <c r="O70" s="15">
        <f>P88</f>
        <v>24.006699999999999</v>
      </c>
      <c r="P70" s="4">
        <f>AVERAGE(O70:O71)</f>
        <v>24.006699999999999</v>
      </c>
      <c r="Q70" s="4">
        <f>SUM(P70,-P77)</f>
        <v>-3.4690000000000012</v>
      </c>
      <c r="R70" s="4"/>
      <c r="S70" s="5"/>
      <c r="BF70" s="4" t="s">
        <v>6</v>
      </c>
      <c r="BG70" s="7"/>
      <c r="BH70" s="4" t="s">
        <v>9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9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9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9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9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9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27.66</v>
      </c>
      <c r="F74" s="4">
        <f>AVERAGE(E74)</f>
        <v>27.66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27.66</v>
      </c>
      <c r="P74" s="4">
        <f>AVERAGE(O74)</f>
        <v>27.66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28.615300000000001</v>
      </c>
      <c r="F77" s="4">
        <f>AVERAGE(E77:E78)</f>
        <v>28.615300000000001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27.4757</v>
      </c>
      <c r="P77" s="4">
        <f>AVERAGE(O77:O78)</f>
        <v>27.4757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9</v>
      </c>
      <c r="D83" s="4"/>
      <c r="E83" s="15">
        <f>P87</f>
        <v>24.0015</v>
      </c>
      <c r="F83" s="4">
        <f>AVERAGE(E83:E84)</f>
        <v>24.0015</v>
      </c>
      <c r="G83" s="4">
        <f>SUM(F83,-F90)</f>
        <v>-3.6585000000000001</v>
      </c>
      <c r="H83" s="4">
        <f>SUM(G86,-G83)</f>
        <v>2.4422999999999995</v>
      </c>
      <c r="I83" s="14">
        <f>POWER(2,-H83)</f>
        <v>0.18399009412831105</v>
      </c>
      <c r="BF83" s="17" t="s">
        <v>20</v>
      </c>
      <c r="BG83" s="16" t="s">
        <v>30</v>
      </c>
      <c r="BH83" s="4" t="s">
        <v>9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9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9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9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9</v>
      </c>
      <c r="D86" s="6"/>
      <c r="E86">
        <f>P90</f>
        <v>27.474599999999999</v>
      </c>
      <c r="F86" s="4">
        <f>AVERAGE(E86:E87)</f>
        <v>27.474599999999999</v>
      </c>
      <c r="G86" s="4">
        <f>SUM(F86,-F93)</f>
        <v>-1.2162000000000006</v>
      </c>
      <c r="H86" s="4"/>
      <c r="I86" s="5"/>
      <c r="O86" s="13" t="s">
        <v>22</v>
      </c>
      <c r="P86" s="13" t="s">
        <v>9</v>
      </c>
      <c r="BF86" s="4" t="s">
        <v>6</v>
      </c>
      <c r="BG86" s="7"/>
      <c r="BH86" s="4" t="s">
        <v>9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9</v>
      </c>
      <c r="D87" s="4"/>
      <c r="E87" s="8" t="s">
        <v>7</v>
      </c>
      <c r="F87" s="4"/>
      <c r="G87" s="4"/>
      <c r="H87" s="4"/>
      <c r="I87" s="5"/>
      <c r="N87" t="s">
        <v>71</v>
      </c>
      <c r="O87">
        <v>27.66</v>
      </c>
      <c r="P87">
        <v>24.0015</v>
      </c>
      <c r="BF87" s="4" t="s">
        <v>6</v>
      </c>
      <c r="BG87" s="7"/>
      <c r="BH87" s="4" t="s">
        <v>9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66</v>
      </c>
      <c r="O88">
        <v>27.4757</v>
      </c>
      <c r="P88">
        <v>24.006699999999999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68</v>
      </c>
      <c r="O89">
        <v>28.615300000000001</v>
      </c>
      <c r="P89">
        <v>27.137499999999999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27.66</v>
      </c>
      <c r="F90" s="4">
        <f>AVERAGE(E90:E91)</f>
        <v>27.66</v>
      </c>
      <c r="G90" s="4"/>
      <c r="H90" s="4"/>
      <c r="I90" s="5"/>
      <c r="N90" t="s">
        <v>68</v>
      </c>
      <c r="O90">
        <v>28.690799999999999</v>
      </c>
      <c r="P90">
        <v>27.474599999999999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28.690799999999999</v>
      </c>
      <c r="F93" s="4">
        <f>AVERAGE(E93:E94)</f>
        <v>28.690799999999999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9</v>
      </c>
      <c r="D99" s="4"/>
      <c r="E99" s="15">
        <f>P119</f>
        <v>23.724</v>
      </c>
      <c r="F99" s="4">
        <f>AVERAGE(E99)</f>
        <v>23.724</v>
      </c>
      <c r="G99" s="4">
        <f>SUM(F99,-F106)</f>
        <v>-4.0883000000000003</v>
      </c>
      <c r="H99" s="4">
        <f>SUM(G102,-G99)</f>
        <v>0.12040000000000006</v>
      </c>
      <c r="I99" s="14">
        <f>POWER(2,-H99)</f>
        <v>0.91993255579991429</v>
      </c>
      <c r="K99" s="17" t="s">
        <v>35</v>
      </c>
      <c r="L99" s="16" t="s">
        <v>28</v>
      </c>
      <c r="M99" s="4" t="s">
        <v>9</v>
      </c>
      <c r="N99" s="4"/>
      <c r="O99" s="15">
        <f>P119</f>
        <v>23.724</v>
      </c>
      <c r="P99" s="4">
        <f>AVERAGE(O99)</f>
        <v>23.724</v>
      </c>
      <c r="Q99" s="4">
        <f>SUM(P99,-P106)</f>
        <v>-4.0883000000000003</v>
      </c>
      <c r="R99" s="4">
        <f>SUM(Q102,-Q99)</f>
        <v>1.559999999999917E-2</v>
      </c>
      <c r="S99" s="14">
        <f>POWER(2,-R99)</f>
        <v>0.98924515535770796</v>
      </c>
    </row>
    <row r="100" spans="1:19" x14ac:dyDescent="0.2">
      <c r="A100" s="4" t="s">
        <v>5</v>
      </c>
      <c r="B100" s="7"/>
      <c r="C100" s="4" t="s">
        <v>9</v>
      </c>
      <c r="D100" s="7"/>
      <c r="F100" s="4"/>
      <c r="G100" s="4"/>
      <c r="H100" s="4"/>
      <c r="I100" s="5"/>
      <c r="K100" s="4" t="s">
        <v>5</v>
      </c>
      <c r="L100" s="7"/>
      <c r="M100" s="4" t="s">
        <v>9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9</v>
      </c>
      <c r="D102" s="6"/>
      <c r="E102">
        <f>P121</f>
        <v>23.442699999999999</v>
      </c>
      <c r="F102" s="4">
        <f>AVERAGE(E102:E103)</f>
        <v>23.442699999999999</v>
      </c>
      <c r="G102" s="4">
        <f>SUM(F102,-F109)</f>
        <v>-3.9679000000000002</v>
      </c>
      <c r="H102" s="4"/>
      <c r="I102" s="5"/>
      <c r="K102" s="4" t="s">
        <v>6</v>
      </c>
      <c r="L102" s="7"/>
      <c r="M102" s="4" t="s">
        <v>9</v>
      </c>
      <c r="N102" s="6"/>
      <c r="O102" s="15">
        <f>P120</f>
        <v>23.7759</v>
      </c>
      <c r="P102" s="4">
        <f>AVERAGE(O102:O103)</f>
        <v>23.7759</v>
      </c>
      <c r="Q102" s="4">
        <f>SUM(P102,-P109)</f>
        <v>-4.0727000000000011</v>
      </c>
      <c r="R102" s="4"/>
      <c r="S102" s="5"/>
    </row>
    <row r="103" spans="1:19" x14ac:dyDescent="0.2">
      <c r="A103" s="4" t="s">
        <v>6</v>
      </c>
      <c r="B103" s="7"/>
      <c r="C103" s="4" t="s">
        <v>9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9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27.8123</v>
      </c>
      <c r="F106" s="4">
        <f>AVERAGE(E106)</f>
        <v>27.8123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27.8123</v>
      </c>
      <c r="P106" s="4">
        <f>AVERAGE(O106)</f>
        <v>27.8123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27.410599999999999</v>
      </c>
      <c r="F109" s="4">
        <f>AVERAGE(E109:E110)</f>
        <v>27.410599999999999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27.848600000000001</v>
      </c>
      <c r="P109" s="4">
        <f>AVERAGE(O109:O110)</f>
        <v>27.848600000000001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9</v>
      </c>
      <c r="D115" s="4"/>
      <c r="E115" s="15">
        <f>P119</f>
        <v>23.724</v>
      </c>
      <c r="F115" s="4">
        <f>AVERAGE(E115:E116)</f>
        <v>23.724</v>
      </c>
      <c r="G115" s="4">
        <f>SUM(F115,-F122)</f>
        <v>-4.0883000000000003</v>
      </c>
      <c r="H115" s="4">
        <f>SUM(G118,-G115)</f>
        <v>0.14729999999999777</v>
      </c>
      <c r="I115" s="14">
        <f>POWER(2,-H115)</f>
        <v>0.90293872979815348</v>
      </c>
    </row>
    <row r="116" spans="1:16" x14ac:dyDescent="0.2">
      <c r="A116" s="4" t="s">
        <v>5</v>
      </c>
      <c r="B116" s="7"/>
      <c r="C116" s="4" t="s">
        <v>9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9</v>
      </c>
      <c r="D118" s="6"/>
      <c r="E118">
        <f>P122</f>
        <v>23.442699999999999</v>
      </c>
      <c r="F118" s="4">
        <f>AVERAGE(E118:E119)</f>
        <v>23.442699999999999</v>
      </c>
      <c r="G118" s="4">
        <f>SUM(F118,-F125)</f>
        <v>-3.9410000000000025</v>
      </c>
      <c r="H118" s="4"/>
      <c r="I118" s="5"/>
      <c r="O118" s="13" t="s">
        <v>22</v>
      </c>
      <c r="P118" s="13" t="s">
        <v>9</v>
      </c>
    </row>
    <row r="119" spans="1:16" x14ac:dyDescent="0.2">
      <c r="A119" s="4" t="s">
        <v>6</v>
      </c>
      <c r="B119" s="7"/>
      <c r="C119" s="4" t="s">
        <v>9</v>
      </c>
      <c r="D119" s="4"/>
      <c r="E119" s="8" t="s">
        <v>7</v>
      </c>
      <c r="F119" s="4"/>
      <c r="G119" s="4"/>
      <c r="H119" s="4"/>
      <c r="I119" s="5"/>
      <c r="N119" s="26" t="s">
        <v>72</v>
      </c>
      <c r="O119" s="26">
        <v>27.8123</v>
      </c>
      <c r="P119" s="26">
        <v>23.724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73</v>
      </c>
      <c r="O120" s="26">
        <v>27.848600000000001</v>
      </c>
      <c r="P120" s="26">
        <v>23.7759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45</v>
      </c>
      <c r="O121" s="26">
        <v>27.410599999999999</v>
      </c>
      <c r="P121" s="26">
        <v>23.442699999999999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27.8123</v>
      </c>
      <c r="F122" s="4">
        <f>AVERAGE(E122:E123)</f>
        <v>27.8123</v>
      </c>
      <c r="G122" s="4"/>
      <c r="H122" s="4"/>
      <c r="I122" s="5"/>
      <c r="N122" s="26" t="s">
        <v>45</v>
      </c>
      <c r="O122" s="26">
        <v>27.383700000000001</v>
      </c>
      <c r="P122" s="26">
        <v>23.442699999999999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27.383700000000001</v>
      </c>
      <c r="F125" s="4">
        <f>AVERAGE(E125:E126)</f>
        <v>27.383700000000001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26</v>
      </c>
      <c r="H131" s="19" t="s">
        <v>27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26</v>
      </c>
      <c r="R131" s="19" t="s">
        <v>27</v>
      </c>
      <c r="S131" s="18" t="s">
        <v>11</v>
      </c>
    </row>
    <row r="132" spans="1:19" x14ac:dyDescent="0.2">
      <c r="A132" s="17" t="s">
        <v>10</v>
      </c>
      <c r="B132" s="16" t="s">
        <v>28</v>
      </c>
      <c r="C132" s="4" t="s">
        <v>9</v>
      </c>
      <c r="D132" s="4"/>
      <c r="E132" s="15">
        <f>P152</f>
        <v>23.724</v>
      </c>
      <c r="F132" s="4">
        <f>AVERAGE(E132)</f>
        <v>23.724</v>
      </c>
      <c r="G132" s="4">
        <f>SUM(F132,-F139)</f>
        <v>-4.0883000000000003</v>
      </c>
      <c r="H132" s="4">
        <f>SUM(G135,-G132)</f>
        <v>1.5618000000000016</v>
      </c>
      <c r="I132" s="14">
        <f>POWER(2,-H132)</f>
        <v>0.33872819881582938</v>
      </c>
      <c r="K132" s="17" t="s">
        <v>36</v>
      </c>
      <c r="L132" s="16" t="s">
        <v>28</v>
      </c>
      <c r="M132" s="4" t="s">
        <v>9</v>
      </c>
      <c r="N132" s="4"/>
      <c r="O132" s="15">
        <f>P152</f>
        <v>23.724</v>
      </c>
      <c r="P132" s="4">
        <f>AVERAGE(O132)</f>
        <v>23.724</v>
      </c>
      <c r="Q132" s="4">
        <f>SUM(P132,-P139)</f>
        <v>-4.0883000000000003</v>
      </c>
      <c r="R132" s="4">
        <f>SUM(Q135,-Q132)</f>
        <v>1.559999999999917E-2</v>
      </c>
      <c r="S132" s="14">
        <f>POWER(2,-R132)</f>
        <v>0.98924515535770796</v>
      </c>
    </row>
    <row r="133" spans="1:19" x14ac:dyDescent="0.2">
      <c r="A133" s="4" t="s">
        <v>5</v>
      </c>
      <c r="B133" s="7"/>
      <c r="C133" s="4" t="s">
        <v>9</v>
      </c>
      <c r="D133" s="7"/>
      <c r="F133" s="4"/>
      <c r="G133" s="4"/>
      <c r="H133" s="4"/>
      <c r="I133" s="5"/>
      <c r="K133" s="4" t="s">
        <v>5</v>
      </c>
      <c r="L133" s="7"/>
      <c r="M133" s="4" t="s">
        <v>9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9</v>
      </c>
      <c r="D135" s="6"/>
      <c r="E135">
        <f>P154</f>
        <v>24.3338</v>
      </c>
      <c r="F135" s="4">
        <f>AVERAGE(E135:E136)</f>
        <v>24.3338</v>
      </c>
      <c r="G135" s="4">
        <f>SUM(F135,-F142)</f>
        <v>-2.5264999999999986</v>
      </c>
      <c r="H135" s="4"/>
      <c r="I135" s="5"/>
      <c r="K135" s="4" t="s">
        <v>6</v>
      </c>
      <c r="L135" s="7"/>
      <c r="M135" s="4" t="s">
        <v>9</v>
      </c>
      <c r="N135" s="6"/>
      <c r="O135" s="15">
        <f>P153</f>
        <v>23.7759</v>
      </c>
      <c r="P135" s="4">
        <f>AVERAGE(O135:O136)</f>
        <v>23.7759</v>
      </c>
      <c r="Q135" s="4">
        <f>SUM(P135,-P142)</f>
        <v>-4.0727000000000011</v>
      </c>
      <c r="R135" s="4"/>
      <c r="S135" s="5"/>
    </row>
    <row r="136" spans="1:19" x14ac:dyDescent="0.2">
      <c r="A136" s="4" t="s">
        <v>6</v>
      </c>
      <c r="B136" s="7"/>
      <c r="C136" s="4" t="s">
        <v>9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9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22</v>
      </c>
      <c r="D139" s="7"/>
      <c r="E139" s="10">
        <f>O152</f>
        <v>27.8123</v>
      </c>
      <c r="F139" s="4">
        <f>AVERAGE(E139)</f>
        <v>27.8123</v>
      </c>
      <c r="G139" s="4"/>
      <c r="H139" s="4"/>
      <c r="I139" s="5"/>
      <c r="K139" s="4" t="s">
        <v>8</v>
      </c>
      <c r="L139" s="7"/>
      <c r="M139" s="4" t="s">
        <v>22</v>
      </c>
      <c r="N139" s="7"/>
      <c r="O139" s="10">
        <f>O152</f>
        <v>27.8123</v>
      </c>
      <c r="P139" s="4">
        <f>AVERAGE(O139)</f>
        <v>27.8123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22</v>
      </c>
      <c r="D140" s="7"/>
      <c r="F140" s="4"/>
      <c r="G140" s="4"/>
      <c r="H140" s="4"/>
      <c r="I140" s="5"/>
      <c r="K140" s="4" t="s">
        <v>5</v>
      </c>
      <c r="L140" s="7"/>
      <c r="M140" s="4" t="s">
        <v>22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>
        <f>O154</f>
        <v>26.860299999999999</v>
      </c>
      <c r="F142" s="4">
        <f>AVERAGE(E142:E143)</f>
        <v>26.860299999999999</v>
      </c>
      <c r="G142" s="4"/>
      <c r="H142" s="4"/>
      <c r="I142" s="5"/>
      <c r="K142" s="4" t="s">
        <v>6</v>
      </c>
      <c r="L142" s="7"/>
      <c r="M142" s="4" t="s">
        <v>22</v>
      </c>
      <c r="N142" s="6"/>
      <c r="O142" s="21">
        <f>O153</f>
        <v>27.848600000000001</v>
      </c>
      <c r="P142" s="4">
        <f>AVERAGE(O142:O143)</f>
        <v>27.848600000000001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22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22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26</v>
      </c>
      <c r="H147" s="19" t="s">
        <v>27</v>
      </c>
      <c r="I147" s="18" t="s">
        <v>11</v>
      </c>
    </row>
    <row r="148" spans="1:19" x14ac:dyDescent="0.2">
      <c r="A148" s="17" t="s">
        <v>10</v>
      </c>
      <c r="B148" s="16" t="s">
        <v>30</v>
      </c>
      <c r="C148" s="4" t="s">
        <v>9</v>
      </c>
      <c r="D148" s="4"/>
      <c r="E148" s="15">
        <f>P152</f>
        <v>23.724</v>
      </c>
      <c r="F148" s="4">
        <f>AVERAGE(E148:E149)</f>
        <v>23.724</v>
      </c>
      <c r="G148" s="4">
        <f>SUM(F148,-F155)</f>
        <v>-4.0883000000000003</v>
      </c>
      <c r="H148" s="4">
        <f>SUM(G151,-G148)</f>
        <v>1.7874000000000017</v>
      </c>
      <c r="I148" s="14">
        <f>POWER(2,-H148)</f>
        <v>0.28969365670380109</v>
      </c>
    </row>
    <row r="149" spans="1:19" x14ac:dyDescent="0.2">
      <c r="A149" s="4" t="s">
        <v>5</v>
      </c>
      <c r="B149" s="7"/>
      <c r="C149" s="4" t="s">
        <v>9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9</v>
      </c>
      <c r="D151" s="6"/>
      <c r="E151">
        <f>P155</f>
        <v>24.5122</v>
      </c>
      <c r="F151" s="4">
        <f>AVERAGE(E151:E152)</f>
        <v>24.5122</v>
      </c>
      <c r="G151" s="4">
        <f>SUM(F151,-F158)</f>
        <v>-2.3008999999999986</v>
      </c>
      <c r="H151" s="4"/>
      <c r="I151" s="5"/>
      <c r="O151" s="13" t="s">
        <v>22</v>
      </c>
      <c r="P151" s="13" t="s">
        <v>9</v>
      </c>
    </row>
    <row r="152" spans="1:19" x14ac:dyDescent="0.2">
      <c r="A152" s="4" t="s">
        <v>6</v>
      </c>
      <c r="B152" s="7"/>
      <c r="C152" s="4" t="s">
        <v>9</v>
      </c>
      <c r="D152" s="4"/>
      <c r="E152" s="8" t="s">
        <v>7</v>
      </c>
      <c r="F152" s="4"/>
      <c r="G152" s="4"/>
      <c r="H152" s="4"/>
      <c r="I152" s="5"/>
      <c r="N152" s="26" t="s">
        <v>72</v>
      </c>
      <c r="O152" s="26">
        <v>27.8123</v>
      </c>
      <c r="P152" s="26">
        <v>23.724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26" t="s">
        <v>73</v>
      </c>
      <c r="O153" s="26">
        <v>27.848600000000001</v>
      </c>
      <c r="P153" s="26">
        <v>23.7759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46</v>
      </c>
      <c r="O154" s="9">
        <v>26.860299999999999</v>
      </c>
      <c r="P154" s="9">
        <v>24.3338</v>
      </c>
    </row>
    <row r="155" spans="1:19" ht="17" thickTop="1" x14ac:dyDescent="0.2">
      <c r="A155" s="4" t="s">
        <v>8</v>
      </c>
      <c r="B155" s="7"/>
      <c r="C155" s="4" t="s">
        <v>22</v>
      </c>
      <c r="D155" s="7"/>
      <c r="E155" s="10">
        <f>O152</f>
        <v>27.8123</v>
      </c>
      <c r="F155" s="4">
        <f>AVERAGE(E155:E156)</f>
        <v>27.8123</v>
      </c>
      <c r="G155" s="4"/>
      <c r="H155" s="4"/>
      <c r="I155" s="5"/>
      <c r="N155" s="9" t="s">
        <v>46</v>
      </c>
      <c r="O155" s="9">
        <v>26.813099999999999</v>
      </c>
      <c r="P155" s="9">
        <v>24.5122</v>
      </c>
    </row>
    <row r="156" spans="1:19" x14ac:dyDescent="0.2">
      <c r="A156" s="4" t="s">
        <v>5</v>
      </c>
      <c r="B156" s="7"/>
      <c r="C156" s="4" t="s">
        <v>22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22</v>
      </c>
      <c r="D158" s="6"/>
      <c r="E158">
        <f>O155</f>
        <v>26.813099999999999</v>
      </c>
      <c r="F158" s="4">
        <f>AVERAGE(E158:E159)</f>
        <v>26.813099999999999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22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37</v>
      </c>
      <c r="N162" t="s">
        <v>0</v>
      </c>
    </row>
    <row r="163" spans="1:14" x14ac:dyDescent="0.2">
      <c r="M163">
        <f>S2</f>
        <v>0.91897657987400727</v>
      </c>
      <c r="N163" s="1">
        <f>I2</f>
        <v>0.10873588183037125</v>
      </c>
    </row>
    <row r="164" spans="1:14" x14ac:dyDescent="0.2">
      <c r="M164">
        <f>S35</f>
        <v>0.99288600912761549</v>
      </c>
      <c r="N164">
        <f>I18</f>
        <v>0.11479247682002551</v>
      </c>
    </row>
    <row r="165" spans="1:14" x14ac:dyDescent="0.2">
      <c r="M165">
        <f>S67</f>
        <v>0.87690958236019723</v>
      </c>
      <c r="N165">
        <f>I35</f>
        <v>2.3202817478744495</v>
      </c>
    </row>
    <row r="166" spans="1:14" x14ac:dyDescent="0.2">
      <c r="M166" s="1">
        <f>S99</f>
        <v>0.98924515535770796</v>
      </c>
      <c r="N166" s="1">
        <f>I51</f>
        <v>1.9616939775296638</v>
      </c>
    </row>
    <row r="167" spans="1:14" x14ac:dyDescent="0.2">
      <c r="M167" s="1">
        <f>S132</f>
        <v>0.98924515535770796</v>
      </c>
      <c r="N167">
        <f>I67</f>
        <v>0.22056870250312249</v>
      </c>
    </row>
    <row r="168" spans="1:14" x14ac:dyDescent="0.2">
      <c r="N168">
        <f>I83</f>
        <v>0.18399009412831105</v>
      </c>
    </row>
    <row r="169" spans="1:14" x14ac:dyDescent="0.2">
      <c r="N169">
        <f>I99</f>
        <v>0.91993255579991429</v>
      </c>
    </row>
    <row r="170" spans="1:14" x14ac:dyDescent="0.2">
      <c r="N170">
        <f>I115</f>
        <v>0.90293872979815348</v>
      </c>
    </row>
    <row r="171" spans="1:14" x14ac:dyDescent="0.2">
      <c r="N171">
        <f>I132</f>
        <v>0.33872819881582938</v>
      </c>
    </row>
    <row r="172" spans="1:14" x14ac:dyDescent="0.2">
      <c r="N172">
        <f>I148</f>
        <v>0.28969365670380109</v>
      </c>
    </row>
    <row r="179" spans="12:15" x14ac:dyDescent="0.2">
      <c r="L179" t="s">
        <v>3</v>
      </c>
      <c r="M179">
        <f>AVERAGE(M163:M168)</f>
        <v>0.95345249641544716</v>
      </c>
      <c r="N179">
        <f>AVERAGE(N163:N172)</f>
        <v>0.73613560218036411</v>
      </c>
    </row>
    <row r="180" spans="12:15" x14ac:dyDescent="0.2">
      <c r="L180" t="s">
        <v>2</v>
      </c>
      <c r="M180">
        <f>STDEV(M163:M168)</f>
        <v>5.2831423666640981E-2</v>
      </c>
      <c r="N180">
        <f>STDEV(N163:N172)</f>
        <v>0.80143839989328991</v>
      </c>
    </row>
    <row r="181" spans="12:15" x14ac:dyDescent="0.2">
      <c r="L181" t="s">
        <v>1</v>
      </c>
      <c r="N181">
        <f>TTEST(M163:M167,N163:N172,2,2)</f>
        <v>0.56243336936647126</v>
      </c>
      <c r="O181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37</v>
      </c>
      <c r="M183" t="s">
        <v>0</v>
      </c>
    </row>
    <row r="184" spans="12:15" x14ac:dyDescent="0.2">
      <c r="L184">
        <f>M179</f>
        <v>0.95345249641544716</v>
      </c>
      <c r="M184">
        <f>N179</f>
        <v>0.73613560218036411</v>
      </c>
    </row>
    <row r="185" spans="12:15" x14ac:dyDescent="0.2">
      <c r="L185">
        <f>M180</f>
        <v>5.2831423666640981E-2</v>
      </c>
      <c r="M185">
        <f>N180</f>
        <v>0.80143839989328991</v>
      </c>
    </row>
  </sheetData>
  <conditionalFormatting sqref="I2">
    <cfRule type="cellIs" dxfId="143" priority="36" stopIfTrue="1" operator="lessThan">
      <formula>1</formula>
    </cfRule>
    <cfRule type="cellIs" dxfId="142" priority="35" stopIfTrue="1" operator="greaterThan">
      <formula>1</formula>
    </cfRule>
  </conditionalFormatting>
  <conditionalFormatting sqref="I18">
    <cfRule type="cellIs" dxfId="141" priority="32" stopIfTrue="1" operator="lessThan">
      <formula>1</formula>
    </cfRule>
    <cfRule type="cellIs" dxfId="140" priority="31" stopIfTrue="1" operator="greaterThan">
      <formula>1</formula>
    </cfRule>
  </conditionalFormatting>
  <conditionalFormatting sqref="I35">
    <cfRule type="cellIs" dxfId="139" priority="30" stopIfTrue="1" operator="lessThan">
      <formula>1</formula>
    </cfRule>
    <cfRule type="cellIs" dxfId="138" priority="29" stopIfTrue="1" operator="greaterThan">
      <formula>1</formula>
    </cfRule>
  </conditionalFormatting>
  <conditionalFormatting sqref="I51">
    <cfRule type="cellIs" dxfId="137" priority="26" stopIfTrue="1" operator="lessThan">
      <formula>1</formula>
    </cfRule>
    <cfRule type="cellIs" dxfId="136" priority="25" stopIfTrue="1" operator="greaterThan">
      <formula>1</formula>
    </cfRule>
  </conditionalFormatting>
  <conditionalFormatting sqref="I67">
    <cfRule type="cellIs" dxfId="135" priority="11" stopIfTrue="1" operator="greaterThan">
      <formula>1</formula>
    </cfRule>
    <cfRule type="cellIs" dxfId="134" priority="12" stopIfTrue="1" operator="lessThan">
      <formula>1</formula>
    </cfRule>
  </conditionalFormatting>
  <conditionalFormatting sqref="I83">
    <cfRule type="cellIs" dxfId="133" priority="7" stopIfTrue="1" operator="greaterThan">
      <formula>1</formula>
    </cfRule>
    <cfRule type="cellIs" dxfId="132" priority="8" stopIfTrue="1" operator="lessThan">
      <formula>1</formula>
    </cfRule>
  </conditionalFormatting>
  <conditionalFormatting sqref="I99">
    <cfRule type="cellIs" dxfId="131" priority="5" stopIfTrue="1" operator="greaterThan">
      <formula>1</formula>
    </cfRule>
    <cfRule type="cellIs" dxfId="130" priority="6" stopIfTrue="1" operator="lessThan">
      <formula>1</formula>
    </cfRule>
  </conditionalFormatting>
  <conditionalFormatting sqref="I115">
    <cfRule type="cellIs" dxfId="129" priority="1" stopIfTrue="1" operator="greaterThan">
      <formula>1</formula>
    </cfRule>
    <cfRule type="cellIs" dxfId="128" priority="2" stopIfTrue="1" operator="lessThan">
      <formula>1</formula>
    </cfRule>
  </conditionalFormatting>
  <conditionalFormatting sqref="I132">
    <cfRule type="cellIs" dxfId="127" priority="23" stopIfTrue="1" operator="greaterThan">
      <formula>1</formula>
    </cfRule>
    <cfRule type="cellIs" dxfId="126" priority="24" stopIfTrue="1" operator="lessThan">
      <formula>1</formula>
    </cfRule>
  </conditionalFormatting>
  <conditionalFormatting sqref="I148">
    <cfRule type="cellIs" dxfId="125" priority="20" stopIfTrue="1" operator="lessThan">
      <formula>1</formula>
    </cfRule>
    <cfRule type="cellIs" dxfId="124" priority="19" stopIfTrue="1" operator="greaterThan">
      <formula>1</formula>
    </cfRule>
  </conditionalFormatting>
  <conditionalFormatting sqref="S2">
    <cfRule type="cellIs" dxfId="123" priority="33" stopIfTrue="1" operator="greaterThan">
      <formula>1</formula>
    </cfRule>
    <cfRule type="cellIs" dxfId="122" priority="34" stopIfTrue="1" operator="lessThan">
      <formula>1</formula>
    </cfRule>
  </conditionalFormatting>
  <conditionalFormatting sqref="S35">
    <cfRule type="cellIs" dxfId="121" priority="27" stopIfTrue="1" operator="greaterThan">
      <formula>1</formula>
    </cfRule>
    <cfRule type="cellIs" dxfId="120" priority="28" stopIfTrue="1" operator="lessThan">
      <formula>1</formula>
    </cfRule>
  </conditionalFormatting>
  <conditionalFormatting sqref="S67">
    <cfRule type="cellIs" dxfId="119" priority="10" stopIfTrue="1" operator="lessThan">
      <formula>1</formula>
    </cfRule>
    <cfRule type="cellIs" dxfId="118" priority="9" stopIfTrue="1" operator="greaterThan">
      <formula>1</formula>
    </cfRule>
  </conditionalFormatting>
  <conditionalFormatting sqref="S99">
    <cfRule type="cellIs" dxfId="117" priority="4" stopIfTrue="1" operator="lessThan">
      <formula>1</formula>
    </cfRule>
    <cfRule type="cellIs" dxfId="116" priority="3" stopIfTrue="1" operator="greaterThan">
      <formula>1</formula>
    </cfRule>
  </conditionalFormatting>
  <conditionalFormatting sqref="S132">
    <cfRule type="cellIs" dxfId="115" priority="21" stopIfTrue="1" operator="greaterThan">
      <formula>1</formula>
    </cfRule>
    <cfRule type="cellIs" dxfId="114" priority="22" stopIfTrue="1" operator="lessThan">
      <formula>1</formula>
    </cfRule>
  </conditionalFormatting>
  <conditionalFormatting sqref="BN67">
    <cfRule type="cellIs" dxfId="113" priority="17" stopIfTrue="1" operator="greaterThan">
      <formula>1</formula>
    </cfRule>
    <cfRule type="cellIs" dxfId="112" priority="18" stopIfTrue="1" operator="lessThan">
      <formula>1</formula>
    </cfRule>
  </conditionalFormatting>
  <conditionalFormatting sqref="BN83">
    <cfRule type="cellIs" dxfId="111" priority="14" stopIfTrue="1" operator="lessThan">
      <formula>1</formula>
    </cfRule>
    <cfRule type="cellIs" dxfId="110" priority="13" stopIfTrue="1" operator="greaterThan">
      <formula>1</formula>
    </cfRule>
  </conditionalFormatting>
  <conditionalFormatting sqref="BX67">
    <cfRule type="cellIs" dxfId="109" priority="16" stopIfTrue="1" operator="lessThan">
      <formula>1</formula>
    </cfRule>
    <cfRule type="cellIs" dxfId="108" priority="15" stopIfTrue="1" operator="greaterThan">
      <formula>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55484-FC70-DE4D-BC66-64DEEDE46E6E}">
  <sheetPr>
    <tabColor rgb="FFFFFF00"/>
  </sheetPr>
  <dimension ref="A1:BX185"/>
  <sheetViews>
    <sheetView topLeftCell="B159" workbookViewId="0">
      <selection activeCell="M185" sqref="M185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9</v>
      </c>
      <c r="D2" s="4"/>
      <c r="E2" s="15">
        <f>P19</f>
        <v>24.387799999999999</v>
      </c>
      <c r="F2" s="4">
        <f>AVERAGE(E2)</f>
        <v>24.387799999999999</v>
      </c>
      <c r="G2" s="4">
        <f>SUM(F2,-F9)</f>
        <v>-2.5664000000000016</v>
      </c>
      <c r="H2" s="4">
        <f>SUM(G5,-G2)</f>
        <v>3.2011000000000003</v>
      </c>
      <c r="I2" s="14">
        <f>POWER(2,-H2)</f>
        <v>0.10873588183037125</v>
      </c>
      <c r="K2" s="17" t="s">
        <v>29</v>
      </c>
      <c r="L2" s="16" t="s">
        <v>28</v>
      </c>
      <c r="M2" s="4" t="s">
        <v>9</v>
      </c>
      <c r="N2" s="4"/>
      <c r="O2" s="15">
        <f>P19</f>
        <v>24.387799999999999</v>
      </c>
      <c r="P2" s="4">
        <f>AVERAGE(O2)</f>
        <v>24.387799999999999</v>
      </c>
      <c r="Q2" s="4">
        <f>SUM(P2,-P9)</f>
        <v>-2.5664000000000016</v>
      </c>
      <c r="R2" s="4">
        <f>SUM(Q5,-Q2)</f>
        <v>0.12190000000000367</v>
      </c>
      <c r="S2" s="14">
        <f>POWER(2,-R2)</f>
        <v>0.91897657987400727</v>
      </c>
    </row>
    <row r="3" spans="1:19" x14ac:dyDescent="0.2">
      <c r="A3" s="4" t="s">
        <v>5</v>
      </c>
      <c r="B3" s="7"/>
      <c r="C3" s="4" t="s">
        <v>9</v>
      </c>
      <c r="D3" s="7"/>
      <c r="F3" s="4"/>
      <c r="G3" s="4"/>
      <c r="H3" s="4"/>
      <c r="I3" s="5"/>
      <c r="K3" s="4" t="s">
        <v>5</v>
      </c>
      <c r="L3" s="7"/>
      <c r="M3" s="4" t="s">
        <v>9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9</v>
      </c>
      <c r="D5" s="6"/>
      <c r="E5">
        <f>P21</f>
        <v>30.165299999999998</v>
      </c>
      <c r="F5" s="4">
        <f>AVERAGE(E5:E6)</f>
        <v>30.165299999999998</v>
      </c>
      <c r="G5" s="4">
        <f>SUM(F5,-F12)</f>
        <v>0.63469999999999871</v>
      </c>
      <c r="H5" s="4"/>
      <c r="I5" s="5"/>
      <c r="K5" s="4" t="s">
        <v>6</v>
      </c>
      <c r="L5" s="7"/>
      <c r="M5" s="4" t="s">
        <v>9</v>
      </c>
      <c r="N5" s="6"/>
      <c r="O5" s="15">
        <f>P20</f>
        <v>24.395600000000002</v>
      </c>
      <c r="P5" s="4">
        <f>AVERAGE(O5:O6)</f>
        <v>24.395600000000002</v>
      </c>
      <c r="Q5" s="4">
        <f>SUM(P5,-P12)</f>
        <v>-2.4444999999999979</v>
      </c>
      <c r="R5" s="4"/>
      <c r="S5" s="5"/>
    </row>
    <row r="6" spans="1:19" x14ac:dyDescent="0.2">
      <c r="A6" s="4" t="s">
        <v>6</v>
      </c>
      <c r="B6" s="7"/>
      <c r="C6" s="4" t="s">
        <v>9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9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26.9542</v>
      </c>
      <c r="F9" s="4">
        <f>AVERAGE(E9)</f>
        <v>26.9542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26.9542</v>
      </c>
      <c r="P9" s="4">
        <f>AVERAGE(O9)</f>
        <v>26.9542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29.5306</v>
      </c>
      <c r="F12" s="4">
        <f>AVERAGE(E12:E13)</f>
        <v>29.5306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26.8401</v>
      </c>
      <c r="P12" s="4">
        <f>AVERAGE(O12:O13)</f>
        <v>26.8401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9</v>
      </c>
      <c r="D18" s="4"/>
      <c r="E18" s="15">
        <f>P19</f>
        <v>24.387799999999999</v>
      </c>
      <c r="F18" s="4">
        <f>AVERAGE(E18:E19)</f>
        <v>24.387799999999999</v>
      </c>
      <c r="G18" s="4">
        <f>SUM(F18,-F25)</f>
        <v>-2.5664000000000016</v>
      </c>
      <c r="H18" s="4">
        <f>SUM(G21,-G18)</f>
        <v>3.1229000000000013</v>
      </c>
      <c r="I18" s="14">
        <f>POWER(2,-H18)</f>
        <v>0.11479247682002551</v>
      </c>
      <c r="O18" s="13" t="s">
        <v>22</v>
      </c>
      <c r="P18" s="13" t="s">
        <v>9</v>
      </c>
    </row>
    <row r="19" spans="1:16" x14ac:dyDescent="0.2">
      <c r="A19" s="4" t="s">
        <v>5</v>
      </c>
      <c r="B19" s="7"/>
      <c r="C19" s="4" t="s">
        <v>9</v>
      </c>
      <c r="D19" s="7"/>
      <c r="E19" s="8" t="s">
        <v>7</v>
      </c>
      <c r="F19" s="4"/>
      <c r="G19" s="4"/>
      <c r="H19" s="4"/>
      <c r="I19" s="5"/>
      <c r="N19" s="25" t="s">
        <v>69</v>
      </c>
      <c r="O19" s="25">
        <v>26.9542</v>
      </c>
      <c r="P19" s="25">
        <v>24.387799999999999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69</v>
      </c>
      <c r="O20" s="25">
        <v>26.8401</v>
      </c>
      <c r="P20" s="25">
        <v>24.395600000000002</v>
      </c>
    </row>
    <row r="21" spans="1:16" x14ac:dyDescent="0.2">
      <c r="A21" s="4" t="s">
        <v>6</v>
      </c>
      <c r="B21" s="7"/>
      <c r="C21" s="4" t="s">
        <v>9</v>
      </c>
      <c r="D21" s="6"/>
      <c r="E21">
        <f>P22</f>
        <v>30.241900000000001</v>
      </c>
      <c r="F21" s="4">
        <f>AVERAGE(E21:E22)</f>
        <v>30.241900000000001</v>
      </c>
      <c r="G21" s="4">
        <f>SUM(F21,-F28)</f>
        <v>0.55649999999999977</v>
      </c>
      <c r="H21" s="4"/>
      <c r="I21" s="5"/>
      <c r="N21" s="25" t="s">
        <v>21</v>
      </c>
      <c r="O21" s="25">
        <v>29.5306</v>
      </c>
      <c r="P21" s="25">
        <v>30.165299999999998</v>
      </c>
    </row>
    <row r="22" spans="1:16" x14ac:dyDescent="0.2">
      <c r="A22" s="4" t="s">
        <v>6</v>
      </c>
      <c r="B22" s="7"/>
      <c r="C22" s="4" t="s">
        <v>9</v>
      </c>
      <c r="D22" s="4"/>
      <c r="E22" s="8" t="s">
        <v>7</v>
      </c>
      <c r="F22" s="4"/>
      <c r="G22" s="4"/>
      <c r="H22" s="4"/>
      <c r="I22" s="5"/>
      <c r="N22" s="25" t="s">
        <v>21</v>
      </c>
      <c r="O22" s="25">
        <v>29.685400000000001</v>
      </c>
      <c r="P22" s="25">
        <v>30.241900000000001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26.9542</v>
      </c>
      <c r="F25" s="4">
        <f>AVERAGE(E25:E26)</f>
        <v>26.9542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29.685400000000001</v>
      </c>
      <c r="F28" s="4">
        <f>AVERAGE(E28:E29)</f>
        <v>29.685400000000001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9</v>
      </c>
      <c r="D35" s="4"/>
      <c r="E35" s="15">
        <f>P53</f>
        <v>24.3201</v>
      </c>
      <c r="F35" s="4">
        <f>AVERAGE(E35)</f>
        <v>24.3201</v>
      </c>
      <c r="G35" s="4">
        <f>SUM(F35,-F42)</f>
        <v>-3.6643000000000008</v>
      </c>
      <c r="H35" s="4">
        <f>SUM(G38,-G35)</f>
        <v>-1.2142999999999979</v>
      </c>
      <c r="I35" s="14">
        <f>POWER(2,-H35)</f>
        <v>2.3202817478744495</v>
      </c>
      <c r="K35" s="17" t="s">
        <v>32</v>
      </c>
      <c r="L35" s="16" t="s">
        <v>28</v>
      </c>
      <c r="M35" s="4" t="s">
        <v>9</v>
      </c>
      <c r="N35" s="4"/>
      <c r="O35" s="15">
        <f>P53</f>
        <v>24.3201</v>
      </c>
      <c r="P35" s="4">
        <f>AVERAGE(O35)</f>
        <v>24.3201</v>
      </c>
      <c r="Q35" s="4">
        <f>SUM(P35,-P42)</f>
        <v>-3.6643000000000008</v>
      </c>
      <c r="R35" s="4">
        <f>SUM(Q38,-Q35)</f>
        <v>1.0300000000000864E-2</v>
      </c>
      <c r="S35" s="14">
        <f>POWER(2,-R35)</f>
        <v>0.99288600912761549</v>
      </c>
    </row>
    <row r="36" spans="1:19" x14ac:dyDescent="0.2">
      <c r="A36" s="4" t="s">
        <v>5</v>
      </c>
      <c r="B36" s="7"/>
      <c r="C36" s="4" t="s">
        <v>9</v>
      </c>
      <c r="D36" s="7"/>
      <c r="F36" s="4"/>
      <c r="G36" s="4"/>
      <c r="H36" s="4"/>
      <c r="I36" s="5"/>
      <c r="K36" s="4" t="s">
        <v>5</v>
      </c>
      <c r="L36" s="7"/>
      <c r="M36" s="4" t="s">
        <v>9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9</v>
      </c>
      <c r="D38" s="6"/>
      <c r="E38">
        <f>P55</f>
        <v>22.9163</v>
      </c>
      <c r="F38" s="4">
        <f>AVERAGE(E38:E39)</f>
        <v>22.9163</v>
      </c>
      <c r="G38" s="4">
        <f>SUM(F38,-F45)</f>
        <v>-4.8785999999999987</v>
      </c>
      <c r="H38" s="4"/>
      <c r="I38" s="5"/>
      <c r="K38" s="4" t="s">
        <v>6</v>
      </c>
      <c r="L38" s="7"/>
      <c r="M38" s="4" t="s">
        <v>9</v>
      </c>
      <c r="N38" s="6"/>
      <c r="O38" s="15">
        <f>P54</f>
        <v>24.265699999999999</v>
      </c>
      <c r="P38" s="4">
        <f>AVERAGE(O38:O39)</f>
        <v>24.265699999999999</v>
      </c>
      <c r="Q38" s="4">
        <f>SUM(P38,-P45)</f>
        <v>-3.6539999999999999</v>
      </c>
      <c r="R38" s="4"/>
      <c r="S38" s="5"/>
    </row>
    <row r="39" spans="1:19" x14ac:dyDescent="0.2">
      <c r="A39" s="4" t="s">
        <v>6</v>
      </c>
      <c r="B39" s="7"/>
      <c r="C39" s="4" t="s">
        <v>9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9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27.984400000000001</v>
      </c>
      <c r="F42" s="4">
        <f>AVERAGE(E42)</f>
        <v>27.984400000000001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27.984400000000001</v>
      </c>
      <c r="P42" s="4">
        <f>AVERAGE(O42)</f>
        <v>27.984400000000001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27.794899999999998</v>
      </c>
      <c r="F45" s="4">
        <f>AVERAGE(E45:E46)</f>
        <v>27.794899999999998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27.919699999999999</v>
      </c>
      <c r="P45" s="4">
        <f>AVERAGE(O45:O46)</f>
        <v>27.919699999999999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9</v>
      </c>
      <c r="D51" s="4"/>
      <c r="E51" s="15">
        <f>P53</f>
        <v>24.3201</v>
      </c>
      <c r="F51" s="4">
        <f>AVERAGE(E51:E52)</f>
        <v>24.3201</v>
      </c>
      <c r="G51" s="4">
        <f>SUM(F51,-F58)</f>
        <v>-3.6643000000000008</v>
      </c>
      <c r="H51" s="4">
        <f>SUM(G54,-G51)</f>
        <v>-0.97209999999999752</v>
      </c>
      <c r="I51" s="14">
        <f>POWER(2,-H51)</f>
        <v>1.9616939775296638</v>
      </c>
    </row>
    <row r="52" spans="1:16" x14ac:dyDescent="0.2">
      <c r="A52" s="4" t="s">
        <v>5</v>
      </c>
      <c r="B52" s="7"/>
      <c r="C52" s="4" t="s">
        <v>9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9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70</v>
      </c>
      <c r="O53">
        <v>27.984400000000001</v>
      </c>
      <c r="P53">
        <v>24.3201</v>
      </c>
    </row>
    <row r="54" spans="1:16" x14ac:dyDescent="0.2">
      <c r="A54" s="4" t="s">
        <v>6</v>
      </c>
      <c r="B54" s="7"/>
      <c r="C54" s="4" t="s">
        <v>9</v>
      </c>
      <c r="D54" s="6"/>
      <c r="E54">
        <f>P56</f>
        <v>22.912800000000001</v>
      </c>
      <c r="F54" s="4">
        <f>AVERAGE(E54:E55)</f>
        <v>22.912800000000001</v>
      </c>
      <c r="G54" s="4">
        <f>SUM(F54,-F61)</f>
        <v>-4.6363999999999983</v>
      </c>
      <c r="H54" s="4"/>
      <c r="I54" s="5"/>
      <c r="N54" t="s">
        <v>70</v>
      </c>
      <c r="O54">
        <v>27.919699999999999</v>
      </c>
      <c r="P54">
        <v>24.265699999999999</v>
      </c>
    </row>
    <row r="55" spans="1:16" x14ac:dyDescent="0.2">
      <c r="A55" s="4" t="s">
        <v>6</v>
      </c>
      <c r="B55" s="7"/>
      <c r="C55" s="4" t="s">
        <v>9</v>
      </c>
      <c r="D55" s="4"/>
      <c r="E55" s="8" t="s">
        <v>7</v>
      </c>
      <c r="F55" s="4"/>
      <c r="G55" s="4"/>
      <c r="H55" s="4"/>
      <c r="I55" s="5"/>
      <c r="N55" t="s">
        <v>67</v>
      </c>
      <c r="O55">
        <v>27.794899999999998</v>
      </c>
      <c r="P55">
        <v>22.9163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67</v>
      </c>
      <c r="O56">
        <v>27.549199999999999</v>
      </c>
      <c r="P56">
        <v>22.912800000000001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27.984400000000001</v>
      </c>
      <c r="F58" s="4">
        <f>AVERAGE(E58:E59)</f>
        <v>27.984400000000001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27.549199999999999</v>
      </c>
      <c r="F61" s="4">
        <f>AVERAGE(E61:E62)</f>
        <v>27.549199999999999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9</v>
      </c>
      <c r="D67" s="4"/>
      <c r="E67" s="15">
        <f>P87</f>
        <v>24.0015</v>
      </c>
      <c r="F67" s="4">
        <f>AVERAGE(E67)</f>
        <v>24.0015</v>
      </c>
      <c r="G67" s="4">
        <f>SUM(F67,-F74)</f>
        <v>-3.6585000000000001</v>
      </c>
      <c r="H67" s="4">
        <f>SUM(G70,-G67)</f>
        <v>2.1806999999999981</v>
      </c>
      <c r="I67" s="14">
        <f>POWER(2,-H67)</f>
        <v>0.22056870250312249</v>
      </c>
      <c r="K67" s="17" t="s">
        <v>34</v>
      </c>
      <c r="L67" s="16" t="s">
        <v>28</v>
      </c>
      <c r="M67" s="4" t="s">
        <v>9</v>
      </c>
      <c r="N67" s="4"/>
      <c r="O67" s="15">
        <f>P87</f>
        <v>24.0015</v>
      </c>
      <c r="P67" s="4">
        <f>AVERAGE(O67)</f>
        <v>24.0015</v>
      </c>
      <c r="Q67" s="4">
        <f>SUM(P67,-P74)</f>
        <v>-3.6585000000000001</v>
      </c>
      <c r="R67" s="4">
        <f>SUM(Q70,-Q67)</f>
        <v>0.18949999999999889</v>
      </c>
      <c r="S67" s="14">
        <f>POWER(2,-R67)</f>
        <v>0.87690958236019723</v>
      </c>
      <c r="BF67" s="17" t="s">
        <v>20</v>
      </c>
      <c r="BG67" s="16" t="s">
        <v>28</v>
      </c>
      <c r="BH67" s="4" t="s">
        <v>9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9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9</v>
      </c>
      <c r="D68" s="7"/>
      <c r="F68" s="4"/>
      <c r="G68" s="4"/>
      <c r="H68" s="4"/>
      <c r="I68" s="5"/>
      <c r="K68" s="4" t="s">
        <v>5</v>
      </c>
      <c r="L68" s="7"/>
      <c r="M68" s="4" t="s">
        <v>9</v>
      </c>
      <c r="N68" s="7"/>
      <c r="P68" s="4"/>
      <c r="Q68" s="4"/>
      <c r="R68" s="4"/>
      <c r="S68" s="5"/>
      <c r="BF68" s="4" t="s">
        <v>5</v>
      </c>
      <c r="BG68" s="7"/>
      <c r="BH68" s="4" t="s">
        <v>9</v>
      </c>
      <c r="BI68" s="7"/>
      <c r="BK68" s="4"/>
      <c r="BL68" s="4"/>
      <c r="BM68" s="4"/>
      <c r="BN68" s="5"/>
      <c r="BP68" s="4" t="s">
        <v>5</v>
      </c>
      <c r="BQ68" s="7"/>
      <c r="BR68" s="4" t="s">
        <v>9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9</v>
      </c>
      <c r="D70" s="6"/>
      <c r="E70">
        <f>P89</f>
        <v>27.137499999999999</v>
      </c>
      <c r="F70" s="4">
        <f>AVERAGE(E70:E71)</f>
        <v>27.137499999999999</v>
      </c>
      <c r="G70" s="4">
        <f>SUM(F70,-F77)</f>
        <v>-1.477800000000002</v>
      </c>
      <c r="H70" s="4"/>
      <c r="I70" s="5"/>
      <c r="K70" s="4" t="s">
        <v>6</v>
      </c>
      <c r="L70" s="7"/>
      <c r="M70" s="4" t="s">
        <v>9</v>
      </c>
      <c r="N70" s="6"/>
      <c r="O70" s="15">
        <f>P88</f>
        <v>24.006699999999999</v>
      </c>
      <c r="P70" s="4">
        <f>AVERAGE(O70:O71)</f>
        <v>24.006699999999999</v>
      </c>
      <c r="Q70" s="4">
        <f>SUM(P70,-P77)</f>
        <v>-3.4690000000000012</v>
      </c>
      <c r="R70" s="4"/>
      <c r="S70" s="5"/>
      <c r="BF70" s="4" t="s">
        <v>6</v>
      </c>
      <c r="BG70" s="7"/>
      <c r="BH70" s="4" t="s">
        <v>9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9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9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9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9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9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27.66</v>
      </c>
      <c r="F74" s="4">
        <f>AVERAGE(E74)</f>
        <v>27.66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27.66</v>
      </c>
      <c r="P74" s="4">
        <f>AVERAGE(O74)</f>
        <v>27.66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28.615300000000001</v>
      </c>
      <c r="F77" s="4">
        <f>AVERAGE(E77:E78)</f>
        <v>28.615300000000001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27.4757</v>
      </c>
      <c r="P77" s="4">
        <f>AVERAGE(O77:O78)</f>
        <v>27.4757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9</v>
      </c>
      <c r="D83" s="4"/>
      <c r="E83" s="15">
        <f>P87</f>
        <v>24.0015</v>
      </c>
      <c r="F83" s="4">
        <f>AVERAGE(E83:E84)</f>
        <v>24.0015</v>
      </c>
      <c r="G83" s="4">
        <f>SUM(F83,-F90)</f>
        <v>-3.6585000000000001</v>
      </c>
      <c r="H83" s="4">
        <f>SUM(G86,-G83)</f>
        <v>2.4422999999999995</v>
      </c>
      <c r="I83" s="14">
        <f>POWER(2,-H83)</f>
        <v>0.18399009412831105</v>
      </c>
      <c r="BF83" s="17" t="s">
        <v>20</v>
      </c>
      <c r="BG83" s="16" t="s">
        <v>30</v>
      </c>
      <c r="BH83" s="4" t="s">
        <v>9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9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9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9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9</v>
      </c>
      <c r="D86" s="6"/>
      <c r="E86">
        <f>P90</f>
        <v>27.474599999999999</v>
      </c>
      <c r="F86" s="4">
        <f>AVERAGE(E86:E87)</f>
        <v>27.474599999999999</v>
      </c>
      <c r="G86" s="4">
        <f>SUM(F86,-F93)</f>
        <v>-1.2162000000000006</v>
      </c>
      <c r="H86" s="4"/>
      <c r="I86" s="5"/>
      <c r="O86" s="13" t="s">
        <v>22</v>
      </c>
      <c r="P86" s="13" t="s">
        <v>9</v>
      </c>
      <c r="BF86" s="4" t="s">
        <v>6</v>
      </c>
      <c r="BG86" s="7"/>
      <c r="BH86" s="4" t="s">
        <v>9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9</v>
      </c>
      <c r="D87" s="4"/>
      <c r="E87" s="8" t="s">
        <v>7</v>
      </c>
      <c r="F87" s="4"/>
      <c r="G87" s="4"/>
      <c r="H87" s="4"/>
      <c r="I87" s="5"/>
      <c r="N87" t="s">
        <v>71</v>
      </c>
      <c r="O87">
        <v>27.66</v>
      </c>
      <c r="P87">
        <v>24.0015</v>
      </c>
      <c r="BF87" s="4" t="s">
        <v>6</v>
      </c>
      <c r="BG87" s="7"/>
      <c r="BH87" s="4" t="s">
        <v>9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66</v>
      </c>
      <c r="O88">
        <v>27.4757</v>
      </c>
      <c r="P88">
        <v>24.006699999999999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68</v>
      </c>
      <c r="O89">
        <v>28.615300000000001</v>
      </c>
      <c r="P89">
        <v>27.137499999999999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27.66</v>
      </c>
      <c r="F90" s="4">
        <f>AVERAGE(E90:E91)</f>
        <v>27.66</v>
      </c>
      <c r="G90" s="4"/>
      <c r="H90" s="4"/>
      <c r="I90" s="5"/>
      <c r="N90" t="s">
        <v>68</v>
      </c>
      <c r="O90">
        <v>28.690799999999999</v>
      </c>
      <c r="P90">
        <v>27.474599999999999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28.690799999999999</v>
      </c>
      <c r="F93" s="4">
        <f>AVERAGE(E93:E94)</f>
        <v>28.690799999999999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9</v>
      </c>
      <c r="D99" s="4"/>
      <c r="E99" s="15">
        <f>P119</f>
        <v>23.724</v>
      </c>
      <c r="F99" s="4">
        <f>AVERAGE(E99)</f>
        <v>23.724</v>
      </c>
      <c r="G99" s="4">
        <f>SUM(F99,-F106)</f>
        <v>-4.0883000000000003</v>
      </c>
      <c r="H99" s="4">
        <f>SUM(G102,-G99)</f>
        <v>0.12040000000000006</v>
      </c>
      <c r="I99" s="14">
        <f>POWER(2,-H99)</f>
        <v>0.91993255579991429</v>
      </c>
      <c r="K99" s="17" t="s">
        <v>35</v>
      </c>
      <c r="L99" s="16" t="s">
        <v>28</v>
      </c>
      <c r="M99" s="4" t="s">
        <v>9</v>
      </c>
      <c r="N99" s="4"/>
      <c r="O99" s="15">
        <f>P119</f>
        <v>23.724</v>
      </c>
      <c r="P99" s="4">
        <f>AVERAGE(O99)</f>
        <v>23.724</v>
      </c>
      <c r="Q99" s="4">
        <f>SUM(P99,-P106)</f>
        <v>-4.0883000000000003</v>
      </c>
      <c r="R99" s="4">
        <f>SUM(Q102,-Q99)</f>
        <v>1.559999999999917E-2</v>
      </c>
      <c r="S99" s="14">
        <f>POWER(2,-R99)</f>
        <v>0.98924515535770796</v>
      </c>
    </row>
    <row r="100" spans="1:19" x14ac:dyDescent="0.2">
      <c r="A100" s="4" t="s">
        <v>5</v>
      </c>
      <c r="B100" s="7"/>
      <c r="C100" s="4" t="s">
        <v>9</v>
      </c>
      <c r="D100" s="7"/>
      <c r="F100" s="4"/>
      <c r="G100" s="4"/>
      <c r="H100" s="4"/>
      <c r="I100" s="5"/>
      <c r="K100" s="4" t="s">
        <v>5</v>
      </c>
      <c r="L100" s="7"/>
      <c r="M100" s="4" t="s">
        <v>9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9</v>
      </c>
      <c r="D102" s="6"/>
      <c r="E102">
        <f>P121</f>
        <v>23.442699999999999</v>
      </c>
      <c r="F102" s="4">
        <f>AVERAGE(E102:E103)</f>
        <v>23.442699999999999</v>
      </c>
      <c r="G102" s="4">
        <f>SUM(F102,-F109)</f>
        <v>-3.9679000000000002</v>
      </c>
      <c r="H102" s="4"/>
      <c r="I102" s="5"/>
      <c r="K102" s="4" t="s">
        <v>6</v>
      </c>
      <c r="L102" s="7"/>
      <c r="M102" s="4" t="s">
        <v>9</v>
      </c>
      <c r="N102" s="6"/>
      <c r="O102" s="15">
        <f>P120</f>
        <v>23.7759</v>
      </c>
      <c r="P102" s="4">
        <f>AVERAGE(O102:O103)</f>
        <v>23.7759</v>
      </c>
      <c r="Q102" s="4">
        <f>SUM(P102,-P109)</f>
        <v>-4.0727000000000011</v>
      </c>
      <c r="R102" s="4"/>
      <c r="S102" s="5"/>
    </row>
    <row r="103" spans="1:19" x14ac:dyDescent="0.2">
      <c r="A103" s="4" t="s">
        <v>6</v>
      </c>
      <c r="B103" s="7"/>
      <c r="C103" s="4" t="s">
        <v>9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9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27.8123</v>
      </c>
      <c r="F106" s="4">
        <f>AVERAGE(E106)</f>
        <v>27.8123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27.8123</v>
      </c>
      <c r="P106" s="4">
        <f>AVERAGE(O106)</f>
        <v>27.8123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27.410599999999999</v>
      </c>
      <c r="F109" s="4">
        <f>AVERAGE(E109:E110)</f>
        <v>27.410599999999999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27.848600000000001</v>
      </c>
      <c r="P109" s="4">
        <f>AVERAGE(O109:O110)</f>
        <v>27.848600000000001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9</v>
      </c>
      <c r="D115" s="4"/>
      <c r="E115" s="15">
        <f>P119</f>
        <v>23.724</v>
      </c>
      <c r="F115" s="4">
        <f>AVERAGE(E115:E116)</f>
        <v>23.724</v>
      </c>
      <c r="G115" s="4">
        <f>SUM(F115,-F122)</f>
        <v>-4.0883000000000003</v>
      </c>
      <c r="H115" s="4">
        <f>SUM(G118,-G115)</f>
        <v>0.14729999999999777</v>
      </c>
      <c r="I115" s="14">
        <f>POWER(2,-H115)</f>
        <v>0.90293872979815348</v>
      </c>
    </row>
    <row r="116" spans="1:16" x14ac:dyDescent="0.2">
      <c r="A116" s="4" t="s">
        <v>5</v>
      </c>
      <c r="B116" s="7"/>
      <c r="C116" s="4" t="s">
        <v>9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9</v>
      </c>
      <c r="D118" s="6"/>
      <c r="E118">
        <f>P122</f>
        <v>23.442699999999999</v>
      </c>
      <c r="F118" s="4">
        <f>AVERAGE(E118:E119)</f>
        <v>23.442699999999999</v>
      </c>
      <c r="G118" s="4">
        <f>SUM(F118,-F125)</f>
        <v>-3.9410000000000025</v>
      </c>
      <c r="H118" s="4"/>
      <c r="I118" s="5"/>
      <c r="O118" s="13" t="s">
        <v>22</v>
      </c>
      <c r="P118" s="13" t="s">
        <v>9</v>
      </c>
    </row>
    <row r="119" spans="1:16" x14ac:dyDescent="0.2">
      <c r="A119" s="4" t="s">
        <v>6</v>
      </c>
      <c r="B119" s="7"/>
      <c r="C119" s="4" t="s">
        <v>9</v>
      </c>
      <c r="D119" s="4"/>
      <c r="E119" s="8" t="s">
        <v>7</v>
      </c>
      <c r="F119" s="4"/>
      <c r="G119" s="4"/>
      <c r="H119" s="4"/>
      <c r="I119" s="5"/>
      <c r="N119" s="26" t="s">
        <v>72</v>
      </c>
      <c r="O119" s="26">
        <v>27.8123</v>
      </c>
      <c r="P119" s="26">
        <v>23.724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73</v>
      </c>
      <c r="O120" s="26">
        <v>27.848600000000001</v>
      </c>
      <c r="P120" s="26">
        <v>23.7759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45</v>
      </c>
      <c r="O121" s="26">
        <v>27.410599999999999</v>
      </c>
      <c r="P121" s="26">
        <v>23.442699999999999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27.8123</v>
      </c>
      <c r="F122" s="4">
        <f>AVERAGE(E122:E123)</f>
        <v>27.8123</v>
      </c>
      <c r="G122" s="4"/>
      <c r="H122" s="4"/>
      <c r="I122" s="5"/>
      <c r="N122" s="26" t="s">
        <v>45</v>
      </c>
      <c r="O122" s="26">
        <v>27.383700000000001</v>
      </c>
      <c r="P122" s="26">
        <v>23.442699999999999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27.383700000000001</v>
      </c>
      <c r="F125" s="4">
        <f>AVERAGE(E125:E126)</f>
        <v>27.383700000000001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26</v>
      </c>
      <c r="H131" s="19" t="s">
        <v>27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26</v>
      </c>
      <c r="R131" s="19" t="s">
        <v>27</v>
      </c>
      <c r="S131" s="18" t="s">
        <v>11</v>
      </c>
    </row>
    <row r="132" spans="1:19" x14ac:dyDescent="0.2">
      <c r="A132" s="17" t="s">
        <v>10</v>
      </c>
      <c r="B132" s="16" t="s">
        <v>28</v>
      </c>
      <c r="C132" s="4" t="s">
        <v>9</v>
      </c>
      <c r="D132" s="4"/>
      <c r="E132" s="15">
        <f>P152</f>
        <v>23.724</v>
      </c>
      <c r="F132" s="4">
        <f>AVERAGE(E132)</f>
        <v>23.724</v>
      </c>
      <c r="G132" s="4">
        <f>SUM(F132,-F139)</f>
        <v>-4.0883000000000003</v>
      </c>
      <c r="H132" s="4">
        <f>SUM(G135,-G132)</f>
        <v>1.5618000000000016</v>
      </c>
      <c r="I132" s="14">
        <f>POWER(2,-H132)</f>
        <v>0.33872819881582938</v>
      </c>
      <c r="K132" s="17" t="s">
        <v>36</v>
      </c>
      <c r="L132" s="16" t="s">
        <v>28</v>
      </c>
      <c r="M132" s="4" t="s">
        <v>9</v>
      </c>
      <c r="N132" s="4"/>
      <c r="O132" s="15">
        <f>P152</f>
        <v>23.724</v>
      </c>
      <c r="P132" s="4">
        <f>AVERAGE(O132)</f>
        <v>23.724</v>
      </c>
      <c r="Q132" s="4">
        <f>SUM(P132,-P139)</f>
        <v>-4.0883000000000003</v>
      </c>
      <c r="R132" s="4">
        <f>SUM(Q135,-Q132)</f>
        <v>1.559999999999917E-2</v>
      </c>
      <c r="S132" s="14">
        <f>POWER(2,-R132)</f>
        <v>0.98924515535770796</v>
      </c>
    </row>
    <row r="133" spans="1:19" x14ac:dyDescent="0.2">
      <c r="A133" s="4" t="s">
        <v>5</v>
      </c>
      <c r="B133" s="7"/>
      <c r="C133" s="4" t="s">
        <v>9</v>
      </c>
      <c r="D133" s="7"/>
      <c r="F133" s="4"/>
      <c r="G133" s="4"/>
      <c r="H133" s="4"/>
      <c r="I133" s="5"/>
      <c r="K133" s="4" t="s">
        <v>5</v>
      </c>
      <c r="L133" s="7"/>
      <c r="M133" s="4" t="s">
        <v>9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9</v>
      </c>
      <c r="D135" s="6"/>
      <c r="E135">
        <f>P154</f>
        <v>24.3338</v>
      </c>
      <c r="F135" s="4">
        <f>AVERAGE(E135:E136)</f>
        <v>24.3338</v>
      </c>
      <c r="G135" s="4">
        <f>SUM(F135,-F142)</f>
        <v>-2.5264999999999986</v>
      </c>
      <c r="H135" s="4"/>
      <c r="I135" s="5"/>
      <c r="K135" s="4" t="s">
        <v>6</v>
      </c>
      <c r="L135" s="7"/>
      <c r="M135" s="4" t="s">
        <v>9</v>
      </c>
      <c r="N135" s="6"/>
      <c r="O135" s="15">
        <f>P153</f>
        <v>23.7759</v>
      </c>
      <c r="P135" s="4">
        <f>AVERAGE(O135:O136)</f>
        <v>23.7759</v>
      </c>
      <c r="Q135" s="4">
        <f>SUM(P135,-P142)</f>
        <v>-4.0727000000000011</v>
      </c>
      <c r="R135" s="4"/>
      <c r="S135" s="5"/>
    </row>
    <row r="136" spans="1:19" x14ac:dyDescent="0.2">
      <c r="A136" s="4" t="s">
        <v>6</v>
      </c>
      <c r="B136" s="7"/>
      <c r="C136" s="4" t="s">
        <v>9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9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22</v>
      </c>
      <c r="D139" s="7"/>
      <c r="E139" s="10">
        <f>O152</f>
        <v>27.8123</v>
      </c>
      <c r="F139" s="4">
        <f>AVERAGE(E139)</f>
        <v>27.8123</v>
      </c>
      <c r="G139" s="4"/>
      <c r="H139" s="4"/>
      <c r="I139" s="5"/>
      <c r="K139" s="4" t="s">
        <v>8</v>
      </c>
      <c r="L139" s="7"/>
      <c r="M139" s="4" t="s">
        <v>22</v>
      </c>
      <c r="N139" s="7"/>
      <c r="O139" s="10">
        <f>O152</f>
        <v>27.8123</v>
      </c>
      <c r="P139" s="4">
        <f>AVERAGE(O139)</f>
        <v>27.8123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22</v>
      </c>
      <c r="D140" s="7"/>
      <c r="F140" s="4"/>
      <c r="G140" s="4"/>
      <c r="H140" s="4"/>
      <c r="I140" s="5"/>
      <c r="K140" s="4" t="s">
        <v>5</v>
      </c>
      <c r="L140" s="7"/>
      <c r="M140" s="4" t="s">
        <v>22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>
        <f>O154</f>
        <v>26.860299999999999</v>
      </c>
      <c r="F142" s="4">
        <f>AVERAGE(E142:E143)</f>
        <v>26.860299999999999</v>
      </c>
      <c r="G142" s="4"/>
      <c r="H142" s="4"/>
      <c r="I142" s="5"/>
      <c r="K142" s="4" t="s">
        <v>6</v>
      </c>
      <c r="L142" s="7"/>
      <c r="M142" s="4" t="s">
        <v>22</v>
      </c>
      <c r="N142" s="6"/>
      <c r="O142" s="21">
        <f>O153</f>
        <v>27.848600000000001</v>
      </c>
      <c r="P142" s="4">
        <f>AVERAGE(O142:O143)</f>
        <v>27.848600000000001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22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22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26</v>
      </c>
      <c r="H147" s="19" t="s">
        <v>27</v>
      </c>
      <c r="I147" s="18" t="s">
        <v>11</v>
      </c>
    </row>
    <row r="148" spans="1:19" x14ac:dyDescent="0.2">
      <c r="A148" s="17" t="s">
        <v>10</v>
      </c>
      <c r="B148" s="16" t="s">
        <v>30</v>
      </c>
      <c r="C148" s="4" t="s">
        <v>9</v>
      </c>
      <c r="D148" s="4"/>
      <c r="E148" s="15">
        <f>P152</f>
        <v>23.724</v>
      </c>
      <c r="F148" s="4">
        <f>AVERAGE(E148:E149)</f>
        <v>23.724</v>
      </c>
      <c r="G148" s="4">
        <f>SUM(F148,-F155)</f>
        <v>-4.0883000000000003</v>
      </c>
      <c r="H148" s="4">
        <f>SUM(G151,-G148)</f>
        <v>1.7874000000000017</v>
      </c>
      <c r="I148" s="14">
        <f>POWER(2,-H148)</f>
        <v>0.28969365670380109</v>
      </c>
    </row>
    <row r="149" spans="1:19" x14ac:dyDescent="0.2">
      <c r="A149" s="4" t="s">
        <v>5</v>
      </c>
      <c r="B149" s="7"/>
      <c r="C149" s="4" t="s">
        <v>9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9</v>
      </c>
      <c r="D151" s="6"/>
      <c r="E151">
        <f>P155</f>
        <v>24.5122</v>
      </c>
      <c r="F151" s="4">
        <f>AVERAGE(E151:E152)</f>
        <v>24.5122</v>
      </c>
      <c r="G151" s="4">
        <f>SUM(F151,-F158)</f>
        <v>-2.3008999999999986</v>
      </c>
      <c r="H151" s="4"/>
      <c r="I151" s="5"/>
      <c r="O151" s="13" t="s">
        <v>22</v>
      </c>
      <c r="P151" s="13" t="s">
        <v>9</v>
      </c>
    </row>
    <row r="152" spans="1:19" x14ac:dyDescent="0.2">
      <c r="A152" s="4" t="s">
        <v>6</v>
      </c>
      <c r="B152" s="7"/>
      <c r="C152" s="4" t="s">
        <v>9</v>
      </c>
      <c r="D152" s="4"/>
      <c r="E152" s="8" t="s">
        <v>7</v>
      </c>
      <c r="F152" s="4"/>
      <c r="G152" s="4"/>
      <c r="H152" s="4"/>
      <c r="I152" s="5"/>
      <c r="N152" s="26" t="s">
        <v>72</v>
      </c>
      <c r="O152" s="26">
        <v>27.8123</v>
      </c>
      <c r="P152" s="26">
        <v>23.724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26" t="s">
        <v>73</v>
      </c>
      <c r="O153" s="26">
        <v>27.848600000000001</v>
      </c>
      <c r="P153" s="26">
        <v>23.7759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46</v>
      </c>
      <c r="O154" s="9">
        <v>26.860299999999999</v>
      </c>
      <c r="P154" s="9">
        <v>24.3338</v>
      </c>
    </row>
    <row r="155" spans="1:19" ht="17" thickTop="1" x14ac:dyDescent="0.2">
      <c r="A155" s="4" t="s">
        <v>8</v>
      </c>
      <c r="B155" s="7"/>
      <c r="C155" s="4" t="s">
        <v>22</v>
      </c>
      <c r="D155" s="7"/>
      <c r="E155" s="10">
        <f>O152</f>
        <v>27.8123</v>
      </c>
      <c r="F155" s="4">
        <f>AVERAGE(E155:E156)</f>
        <v>27.8123</v>
      </c>
      <c r="G155" s="4"/>
      <c r="H155" s="4"/>
      <c r="I155" s="5"/>
      <c r="N155" s="9" t="s">
        <v>46</v>
      </c>
      <c r="O155" s="9">
        <v>26.813099999999999</v>
      </c>
      <c r="P155" s="9">
        <v>24.5122</v>
      </c>
    </row>
    <row r="156" spans="1:19" x14ac:dyDescent="0.2">
      <c r="A156" s="4" t="s">
        <v>5</v>
      </c>
      <c r="B156" s="7"/>
      <c r="C156" s="4" t="s">
        <v>22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22</v>
      </c>
      <c r="D158" s="6"/>
      <c r="E158">
        <f>O155</f>
        <v>26.813099999999999</v>
      </c>
      <c r="F158" s="4">
        <f>AVERAGE(E158:E159)</f>
        <v>26.813099999999999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22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37</v>
      </c>
      <c r="N162" t="s">
        <v>0</v>
      </c>
    </row>
    <row r="163" spans="1:14" x14ac:dyDescent="0.2">
      <c r="M163">
        <f>S2</f>
        <v>0.91897657987400727</v>
      </c>
      <c r="N163" s="1">
        <f>I2</f>
        <v>0.10873588183037125</v>
      </c>
    </row>
    <row r="164" spans="1:14" x14ac:dyDescent="0.2">
      <c r="M164">
        <f>S35</f>
        <v>0.99288600912761549</v>
      </c>
      <c r="N164">
        <f>I18</f>
        <v>0.11479247682002551</v>
      </c>
    </row>
    <row r="165" spans="1:14" x14ac:dyDescent="0.2">
      <c r="M165">
        <f>S67</f>
        <v>0.87690958236019723</v>
      </c>
    </row>
    <row r="166" spans="1:14" x14ac:dyDescent="0.2">
      <c r="M166" s="1">
        <f>S99</f>
        <v>0.98924515535770796</v>
      </c>
      <c r="N166" s="1"/>
    </row>
    <row r="167" spans="1:14" x14ac:dyDescent="0.2">
      <c r="M167" s="1">
        <f>S132</f>
        <v>0.98924515535770796</v>
      </c>
      <c r="N167">
        <f>I67</f>
        <v>0.22056870250312249</v>
      </c>
    </row>
    <row r="168" spans="1:14" x14ac:dyDescent="0.2">
      <c r="N168">
        <f>I83</f>
        <v>0.18399009412831105</v>
      </c>
    </row>
    <row r="171" spans="1:14" x14ac:dyDescent="0.2">
      <c r="N171">
        <f>I132</f>
        <v>0.33872819881582938</v>
      </c>
    </row>
    <row r="172" spans="1:14" x14ac:dyDescent="0.2">
      <c r="N172">
        <f>I148</f>
        <v>0.28969365670380109</v>
      </c>
    </row>
    <row r="179" spans="12:15" x14ac:dyDescent="0.2">
      <c r="L179" t="s">
        <v>3</v>
      </c>
      <c r="M179">
        <f>AVERAGE(M163:M168)</f>
        <v>0.95345249641544716</v>
      </c>
      <c r="N179">
        <f>AVERAGE(N163:N172)</f>
        <v>0.20941816846691017</v>
      </c>
    </row>
    <row r="180" spans="12:15" x14ac:dyDescent="0.2">
      <c r="L180" t="s">
        <v>2</v>
      </c>
      <c r="M180">
        <f>STDEV(M163:M168)</f>
        <v>5.2831423666640981E-2</v>
      </c>
      <c r="N180">
        <f>STDEV(N163:N172)</f>
        <v>9.2765407018333218E-2</v>
      </c>
    </row>
    <row r="181" spans="12:15" x14ac:dyDescent="0.2">
      <c r="L181" t="s">
        <v>1</v>
      </c>
      <c r="N181">
        <f>TTEST(M163:M167,N163:N172,2,2)</f>
        <v>7.041976225816634E-8</v>
      </c>
      <c r="O181" t="str">
        <f>IF(AND(N181&gt;=0.01, N181&lt;0.05), "Significativo *", IF(AND(N181&gt;=0.001, N181&lt;0.01), "Significativo **", IF(N181&lt;0.001, "Significativo ***", "Non significativo")))</f>
        <v>Significativo ***</v>
      </c>
    </row>
    <row r="183" spans="12:15" x14ac:dyDescent="0.2">
      <c r="L183" t="s">
        <v>37</v>
      </c>
      <c r="M183" t="s">
        <v>0</v>
      </c>
    </row>
    <row r="184" spans="12:15" x14ac:dyDescent="0.2">
      <c r="L184">
        <f>M179</f>
        <v>0.95345249641544716</v>
      </c>
      <c r="M184">
        <f>N179</f>
        <v>0.20941816846691017</v>
      </c>
    </row>
    <row r="185" spans="12:15" x14ac:dyDescent="0.2">
      <c r="L185">
        <f>M180</f>
        <v>5.2831423666640981E-2</v>
      </c>
      <c r="M185">
        <f>N180</f>
        <v>9.2765407018333218E-2</v>
      </c>
    </row>
  </sheetData>
  <conditionalFormatting sqref="I2">
    <cfRule type="cellIs" dxfId="107" priority="36" stopIfTrue="1" operator="lessThan">
      <formula>1</formula>
    </cfRule>
    <cfRule type="cellIs" dxfId="106" priority="35" stopIfTrue="1" operator="greaterThan">
      <formula>1</formula>
    </cfRule>
  </conditionalFormatting>
  <conditionalFormatting sqref="I18">
    <cfRule type="cellIs" dxfId="105" priority="32" stopIfTrue="1" operator="lessThan">
      <formula>1</formula>
    </cfRule>
    <cfRule type="cellIs" dxfId="104" priority="31" stopIfTrue="1" operator="greaterThan">
      <formula>1</formula>
    </cfRule>
  </conditionalFormatting>
  <conditionalFormatting sqref="I35">
    <cfRule type="cellIs" dxfId="103" priority="30" stopIfTrue="1" operator="lessThan">
      <formula>1</formula>
    </cfRule>
    <cfRule type="cellIs" dxfId="102" priority="29" stopIfTrue="1" operator="greaterThan">
      <formula>1</formula>
    </cfRule>
  </conditionalFormatting>
  <conditionalFormatting sqref="I51">
    <cfRule type="cellIs" dxfId="101" priority="26" stopIfTrue="1" operator="lessThan">
      <formula>1</formula>
    </cfRule>
    <cfRule type="cellIs" dxfId="100" priority="25" stopIfTrue="1" operator="greaterThan">
      <formula>1</formula>
    </cfRule>
  </conditionalFormatting>
  <conditionalFormatting sqref="I67">
    <cfRule type="cellIs" dxfId="99" priority="11" stopIfTrue="1" operator="greaterThan">
      <formula>1</formula>
    </cfRule>
    <cfRule type="cellIs" dxfId="98" priority="12" stopIfTrue="1" operator="lessThan">
      <formula>1</formula>
    </cfRule>
  </conditionalFormatting>
  <conditionalFormatting sqref="I83">
    <cfRule type="cellIs" dxfId="97" priority="7" stopIfTrue="1" operator="greaterThan">
      <formula>1</formula>
    </cfRule>
    <cfRule type="cellIs" dxfId="96" priority="8" stopIfTrue="1" operator="lessThan">
      <formula>1</formula>
    </cfRule>
  </conditionalFormatting>
  <conditionalFormatting sqref="I99">
    <cfRule type="cellIs" dxfId="95" priority="5" stopIfTrue="1" operator="greaterThan">
      <formula>1</formula>
    </cfRule>
    <cfRule type="cellIs" dxfId="94" priority="6" stopIfTrue="1" operator="lessThan">
      <formula>1</formula>
    </cfRule>
  </conditionalFormatting>
  <conditionalFormatting sqref="I115">
    <cfRule type="cellIs" dxfId="93" priority="1" stopIfTrue="1" operator="greaterThan">
      <formula>1</formula>
    </cfRule>
    <cfRule type="cellIs" dxfId="92" priority="2" stopIfTrue="1" operator="lessThan">
      <formula>1</formula>
    </cfRule>
  </conditionalFormatting>
  <conditionalFormatting sqref="I132">
    <cfRule type="cellIs" dxfId="91" priority="23" stopIfTrue="1" operator="greaterThan">
      <formula>1</formula>
    </cfRule>
    <cfRule type="cellIs" dxfId="90" priority="24" stopIfTrue="1" operator="lessThan">
      <formula>1</formula>
    </cfRule>
  </conditionalFormatting>
  <conditionalFormatting sqref="I148">
    <cfRule type="cellIs" dxfId="89" priority="20" stopIfTrue="1" operator="lessThan">
      <formula>1</formula>
    </cfRule>
    <cfRule type="cellIs" dxfId="88" priority="19" stopIfTrue="1" operator="greaterThan">
      <formula>1</formula>
    </cfRule>
  </conditionalFormatting>
  <conditionalFormatting sqref="S2">
    <cfRule type="cellIs" dxfId="87" priority="33" stopIfTrue="1" operator="greaterThan">
      <formula>1</formula>
    </cfRule>
    <cfRule type="cellIs" dxfId="86" priority="34" stopIfTrue="1" operator="lessThan">
      <formula>1</formula>
    </cfRule>
  </conditionalFormatting>
  <conditionalFormatting sqref="S35">
    <cfRule type="cellIs" dxfId="85" priority="27" stopIfTrue="1" operator="greaterThan">
      <formula>1</formula>
    </cfRule>
    <cfRule type="cellIs" dxfId="84" priority="28" stopIfTrue="1" operator="lessThan">
      <formula>1</formula>
    </cfRule>
  </conditionalFormatting>
  <conditionalFormatting sqref="S67">
    <cfRule type="cellIs" dxfId="83" priority="10" stopIfTrue="1" operator="lessThan">
      <formula>1</formula>
    </cfRule>
    <cfRule type="cellIs" dxfId="82" priority="9" stopIfTrue="1" operator="greaterThan">
      <formula>1</formula>
    </cfRule>
  </conditionalFormatting>
  <conditionalFormatting sqref="S99">
    <cfRule type="cellIs" dxfId="81" priority="4" stopIfTrue="1" operator="lessThan">
      <formula>1</formula>
    </cfRule>
    <cfRule type="cellIs" dxfId="80" priority="3" stopIfTrue="1" operator="greaterThan">
      <formula>1</formula>
    </cfRule>
  </conditionalFormatting>
  <conditionalFormatting sqref="S132">
    <cfRule type="cellIs" dxfId="79" priority="21" stopIfTrue="1" operator="greaterThan">
      <formula>1</formula>
    </cfRule>
    <cfRule type="cellIs" dxfId="78" priority="22" stopIfTrue="1" operator="lessThan">
      <formula>1</formula>
    </cfRule>
  </conditionalFormatting>
  <conditionalFormatting sqref="BN67">
    <cfRule type="cellIs" dxfId="77" priority="17" stopIfTrue="1" operator="greaterThan">
      <formula>1</formula>
    </cfRule>
    <cfRule type="cellIs" dxfId="76" priority="18" stopIfTrue="1" operator="lessThan">
      <formula>1</formula>
    </cfRule>
  </conditionalFormatting>
  <conditionalFormatting sqref="BN83">
    <cfRule type="cellIs" dxfId="75" priority="14" stopIfTrue="1" operator="lessThan">
      <formula>1</formula>
    </cfRule>
    <cfRule type="cellIs" dxfId="74" priority="13" stopIfTrue="1" operator="greaterThan">
      <formula>1</formula>
    </cfRule>
  </conditionalFormatting>
  <conditionalFormatting sqref="BX67">
    <cfRule type="cellIs" dxfId="73" priority="16" stopIfTrue="1" operator="lessThan">
      <formula>1</formula>
    </cfRule>
    <cfRule type="cellIs" dxfId="72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7B8E1-DC3E-CC41-B68F-FAB08AB9C223}">
  <dimension ref="A1:BX180"/>
  <sheetViews>
    <sheetView topLeftCell="C160" zoomScale="108" workbookViewId="0">
      <selection activeCell="N170" sqref="N170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9</v>
      </c>
      <c r="D2" s="4"/>
      <c r="E2" s="15">
        <f>P19</f>
        <v>23.520399999999999</v>
      </c>
      <c r="F2" s="4">
        <f>AVERAGE(E2)</f>
        <v>23.520399999999999</v>
      </c>
      <c r="G2" s="4">
        <f>SUM(F2,-F9)</f>
        <v>-2.9372000000000007</v>
      </c>
      <c r="H2" s="4">
        <f>SUM(G5,-G2)</f>
        <v>-2.8843999999999994</v>
      </c>
      <c r="I2" s="14">
        <f>POWER(2,-H2)</f>
        <v>7.3839869333335617</v>
      </c>
      <c r="K2" s="17" t="s">
        <v>29</v>
      </c>
      <c r="L2" s="16" t="s">
        <v>28</v>
      </c>
      <c r="M2" s="4" t="s">
        <v>9</v>
      </c>
      <c r="N2" s="4"/>
      <c r="O2" s="15">
        <f>P19</f>
        <v>23.520399999999999</v>
      </c>
      <c r="P2" s="4">
        <f>AVERAGE(O2)</f>
        <v>23.520399999999999</v>
      </c>
      <c r="Q2" s="4">
        <f>SUM(P2,-P9)</f>
        <v>-2.9372000000000007</v>
      </c>
      <c r="R2" s="4">
        <f>SUM(Q5,-Q2)</f>
        <v>-5.8099999999999596E-2</v>
      </c>
      <c r="S2" s="14">
        <f>POWER(2,-R2)</f>
        <v>1.0410937583035125</v>
      </c>
    </row>
    <row r="3" spans="1:19" x14ac:dyDescent="0.2">
      <c r="A3" s="4" t="s">
        <v>5</v>
      </c>
      <c r="B3" s="7"/>
      <c r="C3" s="4" t="s">
        <v>9</v>
      </c>
      <c r="D3" s="7"/>
      <c r="F3" s="4"/>
      <c r="G3" s="4"/>
      <c r="H3" s="4"/>
      <c r="I3" s="5"/>
      <c r="K3" s="4" t="s">
        <v>5</v>
      </c>
      <c r="L3" s="7"/>
      <c r="M3" s="4" t="s">
        <v>9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9</v>
      </c>
      <c r="D5" s="6"/>
      <c r="E5">
        <f>P21</f>
        <v>23.214099999999998</v>
      </c>
      <c r="F5" s="4">
        <f>AVERAGE(E5:E6)</f>
        <v>23.214099999999998</v>
      </c>
      <c r="G5" s="4">
        <f>SUM(F5,-F12)</f>
        <v>-5.8216000000000001</v>
      </c>
      <c r="H5" s="4"/>
      <c r="I5" s="5"/>
      <c r="K5" s="4" t="s">
        <v>6</v>
      </c>
      <c r="L5" s="7"/>
      <c r="M5" s="4" t="s">
        <v>9</v>
      </c>
      <c r="N5" s="6"/>
      <c r="O5" s="15">
        <f>P20</f>
        <v>23.568899999999999</v>
      </c>
      <c r="P5" s="4">
        <f>AVERAGE(O5:O6)</f>
        <v>23.568899999999999</v>
      </c>
      <c r="Q5" s="4">
        <f>SUM(P5,-P12)</f>
        <v>-2.9953000000000003</v>
      </c>
      <c r="R5" s="4"/>
      <c r="S5" s="5"/>
    </row>
    <row r="6" spans="1:19" x14ac:dyDescent="0.2">
      <c r="A6" s="4" t="s">
        <v>6</v>
      </c>
      <c r="B6" s="7"/>
      <c r="C6" s="4" t="s">
        <v>9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9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26.457599999999999</v>
      </c>
      <c r="F9" s="4">
        <f>AVERAGE(E9)</f>
        <v>26.457599999999999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26.457599999999999</v>
      </c>
      <c r="P9" s="4">
        <f>AVERAGE(O9)</f>
        <v>26.457599999999999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29.035699999999999</v>
      </c>
      <c r="F12" s="4">
        <f>AVERAGE(E12:E13)</f>
        <v>29.035699999999999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26.5642</v>
      </c>
      <c r="P12" s="4">
        <f>AVERAGE(O12:O13)</f>
        <v>26.5642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9</v>
      </c>
      <c r="D18" s="4"/>
      <c r="E18" s="15">
        <f>P19</f>
        <v>23.520399999999999</v>
      </c>
      <c r="F18" s="4">
        <f>AVERAGE(E18:E19)</f>
        <v>23.520399999999999</v>
      </c>
      <c r="G18" s="4">
        <f>SUM(F18,-F25)</f>
        <v>-2.9372000000000007</v>
      </c>
      <c r="H18" s="4">
        <f>SUM(G21,-G18)</f>
        <v>-3.3611000000000004</v>
      </c>
      <c r="I18" s="14">
        <f>POWER(2,-H18)</f>
        <v>10.275238672503674</v>
      </c>
      <c r="O18" s="13" t="s">
        <v>22</v>
      </c>
      <c r="P18" s="13" t="s">
        <v>9</v>
      </c>
    </row>
    <row r="19" spans="1:16" x14ac:dyDescent="0.2">
      <c r="A19" s="4" t="s">
        <v>5</v>
      </c>
      <c r="B19" s="7"/>
      <c r="C19" s="4" t="s">
        <v>9</v>
      </c>
      <c r="D19" s="7"/>
      <c r="E19" s="8" t="s">
        <v>7</v>
      </c>
      <c r="F19" s="4"/>
      <c r="G19" s="4"/>
      <c r="H19" s="4"/>
      <c r="I19" s="5"/>
      <c r="N19" s="25" t="s">
        <v>75</v>
      </c>
      <c r="O19" s="25">
        <v>26.457599999999999</v>
      </c>
      <c r="P19" s="25">
        <v>23.520399999999999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75</v>
      </c>
      <c r="O20" s="25">
        <v>26.5642</v>
      </c>
      <c r="P20" s="25">
        <v>23.568899999999999</v>
      </c>
    </row>
    <row r="21" spans="1:16" x14ac:dyDescent="0.2">
      <c r="A21" s="4" t="s">
        <v>6</v>
      </c>
      <c r="B21" s="7"/>
      <c r="C21" s="4" t="s">
        <v>9</v>
      </c>
      <c r="D21" s="6"/>
      <c r="E21">
        <f>P22</f>
        <v>23.185199999999998</v>
      </c>
      <c r="F21" s="4">
        <f>AVERAGE(E21:E22)</f>
        <v>23.185199999999998</v>
      </c>
      <c r="G21" s="4">
        <f>SUM(F21,-F28)</f>
        <v>-6.2983000000000011</v>
      </c>
      <c r="H21" s="4"/>
      <c r="I21" s="5"/>
      <c r="N21" s="25" t="s">
        <v>21</v>
      </c>
      <c r="O21" s="25">
        <v>29.035699999999999</v>
      </c>
      <c r="P21" s="25">
        <v>23.214099999999998</v>
      </c>
    </row>
    <row r="22" spans="1:16" x14ac:dyDescent="0.2">
      <c r="A22" s="4" t="s">
        <v>6</v>
      </c>
      <c r="B22" s="7"/>
      <c r="C22" s="4" t="s">
        <v>9</v>
      </c>
      <c r="D22" s="4"/>
      <c r="E22" s="8" t="s">
        <v>7</v>
      </c>
      <c r="F22" s="4"/>
      <c r="G22" s="4"/>
      <c r="H22" s="4"/>
      <c r="I22" s="5"/>
      <c r="N22" s="25" t="s">
        <v>21</v>
      </c>
      <c r="O22" s="25">
        <v>29.483499999999999</v>
      </c>
      <c r="P22" s="25">
        <v>23.185199999999998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26.457599999999999</v>
      </c>
      <c r="F25" s="4">
        <f>AVERAGE(E25:E26)</f>
        <v>26.457599999999999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29.483499999999999</v>
      </c>
      <c r="F28" s="4">
        <f>AVERAGE(E28:E29)</f>
        <v>29.483499999999999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9</v>
      </c>
      <c r="D35" s="4"/>
      <c r="E35" s="15">
        <f>P53</f>
        <v>25.3674</v>
      </c>
      <c r="F35" s="4">
        <f>AVERAGE(E35)</f>
        <v>25.3674</v>
      </c>
      <c r="G35" s="4">
        <f>SUM(F35,-F42)</f>
        <v>-2.7663000000000011</v>
      </c>
      <c r="H35" s="4">
        <f>SUM(G38,-G35)</f>
        <v>-1.4906999999999968</v>
      </c>
      <c r="I35" s="14">
        <f>POWER(2,-H35)</f>
        <v>2.8102529639748761</v>
      </c>
      <c r="K35" s="17" t="s">
        <v>32</v>
      </c>
      <c r="L35" s="16" t="s">
        <v>28</v>
      </c>
      <c r="M35" s="4" t="s">
        <v>9</v>
      </c>
      <c r="N35" s="4"/>
      <c r="O35" s="15">
        <f>P53</f>
        <v>25.3674</v>
      </c>
      <c r="P35" s="4">
        <f>AVERAGE(O35)</f>
        <v>25.3674</v>
      </c>
      <c r="Q35" s="4">
        <f>SUM(P35,-P42)</f>
        <v>-2.7663000000000011</v>
      </c>
      <c r="R35" s="4">
        <f>SUM(Q38,-Q35)</f>
        <v>0.28280000000000172</v>
      </c>
      <c r="S35" s="14">
        <f>POWER(2,-R35)</f>
        <v>0.82199413197962712</v>
      </c>
    </row>
    <row r="36" spans="1:19" x14ac:dyDescent="0.2">
      <c r="A36" s="4" t="s">
        <v>5</v>
      </c>
      <c r="B36" s="7"/>
      <c r="C36" s="4" t="s">
        <v>9</v>
      </c>
      <c r="D36" s="7"/>
      <c r="F36" s="4"/>
      <c r="G36" s="4"/>
      <c r="H36" s="4"/>
      <c r="I36" s="5"/>
      <c r="K36" s="4" t="s">
        <v>5</v>
      </c>
      <c r="L36" s="7"/>
      <c r="M36" s="4" t="s">
        <v>9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9</v>
      </c>
      <c r="D38" s="6"/>
      <c r="E38">
        <f>P55</f>
        <v>23.930900000000001</v>
      </c>
      <c r="F38" s="4">
        <f>AVERAGE(E38:E39)</f>
        <v>23.930900000000001</v>
      </c>
      <c r="G38" s="4">
        <f>SUM(F38,-F45)</f>
        <v>-4.2569999999999979</v>
      </c>
      <c r="H38" s="4"/>
      <c r="I38" s="5"/>
      <c r="K38" s="4" t="s">
        <v>6</v>
      </c>
      <c r="L38" s="7"/>
      <c r="M38" s="4" t="s">
        <v>9</v>
      </c>
      <c r="N38" s="6"/>
      <c r="O38" s="15">
        <f>P54</f>
        <v>25.4434</v>
      </c>
      <c r="P38" s="4">
        <f>AVERAGE(O38:O39)</f>
        <v>25.4434</v>
      </c>
      <c r="Q38" s="4">
        <f>SUM(P38,-P45)</f>
        <v>-2.4834999999999994</v>
      </c>
      <c r="R38" s="4"/>
      <c r="S38" s="5"/>
    </row>
    <row r="39" spans="1:19" x14ac:dyDescent="0.2">
      <c r="A39" s="4" t="s">
        <v>6</v>
      </c>
      <c r="B39" s="7"/>
      <c r="C39" s="4" t="s">
        <v>9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9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28.133700000000001</v>
      </c>
      <c r="F42" s="4">
        <f>AVERAGE(E42)</f>
        <v>28.133700000000001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28.133700000000001</v>
      </c>
      <c r="P42" s="4">
        <f>AVERAGE(O42)</f>
        <v>28.133700000000001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28.187899999999999</v>
      </c>
      <c r="F45" s="4">
        <f>AVERAGE(E45:E46)</f>
        <v>28.187899999999999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27.9269</v>
      </c>
      <c r="P45" s="4">
        <f>AVERAGE(O45:O46)</f>
        <v>27.9269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9</v>
      </c>
      <c r="D51" s="4"/>
      <c r="E51" s="15">
        <f>P53</f>
        <v>25.3674</v>
      </c>
      <c r="F51" s="4">
        <f>AVERAGE(E51:E52)</f>
        <v>25.3674</v>
      </c>
      <c r="G51" s="4">
        <f>SUM(F51,-F58)</f>
        <v>-2.7663000000000011</v>
      </c>
      <c r="H51" s="4">
        <f>SUM(G54,-G51)</f>
        <v>-1.5094999999999992</v>
      </c>
      <c r="I51" s="14">
        <f>POWER(2,-H51)</f>
        <v>2.8471134858436313</v>
      </c>
    </row>
    <row r="52" spans="1:16" x14ac:dyDescent="0.2">
      <c r="A52" s="4" t="s">
        <v>5</v>
      </c>
      <c r="B52" s="7"/>
      <c r="C52" s="4" t="s">
        <v>9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9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76</v>
      </c>
      <c r="O53">
        <v>28.133700000000001</v>
      </c>
      <c r="P53">
        <v>25.3674</v>
      </c>
    </row>
    <row r="54" spans="1:16" x14ac:dyDescent="0.2">
      <c r="A54" s="4" t="s">
        <v>6</v>
      </c>
      <c r="B54" s="7"/>
      <c r="C54" s="4" t="s">
        <v>9</v>
      </c>
      <c r="D54" s="6"/>
      <c r="E54">
        <f>P56</f>
        <v>23.881799999999998</v>
      </c>
      <c r="F54" s="4">
        <f>AVERAGE(E54:E55)</f>
        <v>23.881799999999998</v>
      </c>
      <c r="G54" s="4">
        <f>SUM(F54,-F61)</f>
        <v>-4.2758000000000003</v>
      </c>
      <c r="H54" s="4"/>
      <c r="I54" s="5"/>
      <c r="N54" t="s">
        <v>76</v>
      </c>
      <c r="O54">
        <v>27.9269</v>
      </c>
      <c r="P54">
        <v>25.4434</v>
      </c>
    </row>
    <row r="55" spans="1:16" x14ac:dyDescent="0.2">
      <c r="A55" s="4" t="s">
        <v>6</v>
      </c>
      <c r="B55" s="7"/>
      <c r="C55" s="4" t="s">
        <v>9</v>
      </c>
      <c r="D55" s="4"/>
      <c r="E55" s="8" t="s">
        <v>7</v>
      </c>
      <c r="F55" s="4"/>
      <c r="G55" s="4"/>
      <c r="H55" s="4"/>
      <c r="I55" s="5"/>
      <c r="N55" t="s">
        <v>67</v>
      </c>
      <c r="O55">
        <v>28.187899999999999</v>
      </c>
      <c r="P55">
        <v>23.930900000000001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67</v>
      </c>
      <c r="O56">
        <v>28.157599999999999</v>
      </c>
      <c r="P56">
        <v>23.881799999999998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28.133700000000001</v>
      </c>
      <c r="F58" s="4">
        <f>AVERAGE(E58:E59)</f>
        <v>28.133700000000001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28.157599999999999</v>
      </c>
      <c r="F61" s="4">
        <f>AVERAGE(E61:E62)</f>
        <v>28.157599999999999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9</v>
      </c>
      <c r="D67" s="4"/>
      <c r="E67" s="15">
        <f>P87</f>
        <v>24.8034</v>
      </c>
      <c r="F67" s="4">
        <f>AVERAGE(E67)</f>
        <v>24.8034</v>
      </c>
      <c r="G67" s="4">
        <f>SUM(F67,-F74)</f>
        <v>-2.5959000000000003</v>
      </c>
      <c r="H67" s="4">
        <f>SUM(G70,-G67)</f>
        <v>3.0300000000000438E-2</v>
      </c>
      <c r="I67" s="14">
        <f>POWER(2,-H67)</f>
        <v>0.9792166540355467</v>
      </c>
      <c r="K67" s="17" t="s">
        <v>34</v>
      </c>
      <c r="L67" s="16" t="s">
        <v>28</v>
      </c>
      <c r="M67" s="4" t="s">
        <v>9</v>
      </c>
      <c r="N67" s="4"/>
      <c r="O67" s="15">
        <f>P87</f>
        <v>24.8034</v>
      </c>
      <c r="P67" s="4">
        <f>AVERAGE(O67)</f>
        <v>24.8034</v>
      </c>
      <c r="Q67" s="4">
        <f>SUM(P67,-P74)</f>
        <v>-2.5959000000000003</v>
      </c>
      <c r="R67" s="4">
        <f>SUM(Q70,-Q67)</f>
        <v>6.5400000000000347E-2</v>
      </c>
      <c r="S67" s="14">
        <f>POWER(2,-R67)</f>
        <v>0.95568031001262732</v>
      </c>
      <c r="BF67" s="17" t="s">
        <v>20</v>
      </c>
      <c r="BG67" s="16" t="s">
        <v>28</v>
      </c>
      <c r="BH67" s="4" t="s">
        <v>9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9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9</v>
      </c>
      <c r="D68" s="7"/>
      <c r="F68" s="4"/>
      <c r="G68" s="4"/>
      <c r="H68" s="4"/>
      <c r="I68" s="5"/>
      <c r="K68" s="4" t="s">
        <v>5</v>
      </c>
      <c r="L68" s="7"/>
      <c r="M68" s="4" t="s">
        <v>9</v>
      </c>
      <c r="N68" s="7"/>
      <c r="P68" s="4"/>
      <c r="Q68" s="4"/>
      <c r="R68" s="4"/>
      <c r="S68" s="5"/>
      <c r="BF68" s="4" t="s">
        <v>5</v>
      </c>
      <c r="BG68" s="7"/>
      <c r="BH68" s="4" t="s">
        <v>9</v>
      </c>
      <c r="BI68" s="7"/>
      <c r="BK68" s="4"/>
      <c r="BL68" s="4"/>
      <c r="BM68" s="4"/>
      <c r="BN68" s="5"/>
      <c r="BP68" s="4" t="s">
        <v>5</v>
      </c>
      <c r="BQ68" s="7"/>
      <c r="BR68" s="4" t="s">
        <v>9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9</v>
      </c>
      <c r="D70" s="6"/>
      <c r="E70">
        <f>P89</f>
        <v>27.4358</v>
      </c>
      <c r="F70" s="4">
        <f>AVERAGE(E70:E71)</f>
        <v>27.4358</v>
      </c>
      <c r="G70" s="4">
        <f>SUM(F70,-F77)</f>
        <v>-2.5655999999999999</v>
      </c>
      <c r="H70" s="4"/>
      <c r="I70" s="5"/>
      <c r="K70" s="4" t="s">
        <v>6</v>
      </c>
      <c r="L70" s="7"/>
      <c r="M70" s="4" t="s">
        <v>9</v>
      </c>
      <c r="N70" s="6"/>
      <c r="O70" s="15">
        <f>P88</f>
        <v>24.773299999999999</v>
      </c>
      <c r="P70" s="4">
        <f>AVERAGE(O70:O71)</f>
        <v>24.773299999999999</v>
      </c>
      <c r="Q70" s="4">
        <f>SUM(P70,-P77)</f>
        <v>-2.5305</v>
      </c>
      <c r="R70" s="4"/>
      <c r="S70" s="5"/>
      <c r="BF70" s="4" t="s">
        <v>6</v>
      </c>
      <c r="BG70" s="7"/>
      <c r="BH70" s="4" t="s">
        <v>9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9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9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9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9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9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27.3993</v>
      </c>
      <c r="F74" s="4">
        <f>AVERAGE(E74)</f>
        <v>27.3993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27.3993</v>
      </c>
      <c r="P74" s="4">
        <f>AVERAGE(O74)</f>
        <v>27.3993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30.0014</v>
      </c>
      <c r="F77" s="4">
        <f>AVERAGE(E77:E78)</f>
        <v>30.0014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27.303799999999999</v>
      </c>
      <c r="P77" s="4">
        <f>AVERAGE(O77:O78)</f>
        <v>27.303799999999999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9</v>
      </c>
      <c r="D83" s="4"/>
      <c r="E83" s="15">
        <f>P87</f>
        <v>24.8034</v>
      </c>
      <c r="F83" s="4">
        <f>AVERAGE(E83:E84)</f>
        <v>24.8034</v>
      </c>
      <c r="G83" s="4">
        <f>SUM(F83,-F90)</f>
        <v>-2.5959000000000003</v>
      </c>
      <c r="H83" s="4">
        <f>SUM(G86,-G83)</f>
        <v>0.19430000000000192</v>
      </c>
      <c r="I83" s="14">
        <f>POWER(2,-H83)</f>
        <v>0.87399685897532797</v>
      </c>
      <c r="BF83" s="17" t="s">
        <v>20</v>
      </c>
      <c r="BG83" s="16" t="s">
        <v>30</v>
      </c>
      <c r="BH83" s="4" t="s">
        <v>9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9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9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9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9</v>
      </c>
      <c r="D86" s="6"/>
      <c r="E86">
        <f>P90</f>
        <v>27.511800000000001</v>
      </c>
      <c r="F86" s="4">
        <f>AVERAGE(E86:E87)</f>
        <v>27.511800000000001</v>
      </c>
      <c r="G86" s="4">
        <f>SUM(F86,-F93)</f>
        <v>-2.4015999999999984</v>
      </c>
      <c r="H86" s="4"/>
      <c r="I86" s="5"/>
      <c r="O86" s="13" t="s">
        <v>22</v>
      </c>
      <c r="P86" s="13" t="s">
        <v>9</v>
      </c>
      <c r="BF86" s="4" t="s">
        <v>6</v>
      </c>
      <c r="BG86" s="7"/>
      <c r="BH86" s="4" t="s">
        <v>9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9</v>
      </c>
      <c r="D87" s="4"/>
      <c r="E87" s="8" t="s">
        <v>7</v>
      </c>
      <c r="F87" s="4"/>
      <c r="G87" s="4"/>
      <c r="H87" s="4"/>
      <c r="I87" s="5"/>
      <c r="N87" t="s">
        <v>77</v>
      </c>
      <c r="O87">
        <v>27.3993</v>
      </c>
      <c r="P87">
        <v>24.8034</v>
      </c>
      <c r="BF87" s="4" t="s">
        <v>6</v>
      </c>
      <c r="BG87" s="7"/>
      <c r="BH87" s="4" t="s">
        <v>9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77</v>
      </c>
      <c r="O88">
        <v>27.303799999999999</v>
      </c>
      <c r="P88">
        <v>24.773299999999999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68</v>
      </c>
      <c r="O89">
        <v>30.0014</v>
      </c>
      <c r="P89">
        <v>27.4358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27.3993</v>
      </c>
      <c r="F90" s="4">
        <f>AVERAGE(E90:E91)</f>
        <v>27.3993</v>
      </c>
      <c r="G90" s="4"/>
      <c r="H90" s="4"/>
      <c r="I90" s="5"/>
      <c r="N90" t="s">
        <v>68</v>
      </c>
      <c r="O90">
        <v>29.913399999999999</v>
      </c>
      <c r="P90">
        <v>27.511800000000001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29.913399999999999</v>
      </c>
      <c r="F93" s="4">
        <f>AVERAGE(E93:E94)</f>
        <v>29.913399999999999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9</v>
      </c>
      <c r="D99" s="4"/>
      <c r="E99" s="15">
        <f>P119</f>
        <v>24.9879</v>
      </c>
      <c r="F99" s="4">
        <f>AVERAGE(E99)</f>
        <v>24.9879</v>
      </c>
      <c r="G99" s="4">
        <f>SUM(F99,-F106)</f>
        <v>-4.1997</v>
      </c>
      <c r="H99" s="4">
        <f>SUM(G102,-G99)</f>
        <v>-0.8429000000000002</v>
      </c>
      <c r="I99" s="14">
        <f>POWER(2,-H99)</f>
        <v>1.7936519885332269</v>
      </c>
      <c r="K99" s="17" t="s">
        <v>35</v>
      </c>
      <c r="L99" s="16" t="s">
        <v>28</v>
      </c>
      <c r="M99" s="4" t="s">
        <v>9</v>
      </c>
      <c r="N99" s="4"/>
      <c r="O99" s="15">
        <f>P119</f>
        <v>24.9879</v>
      </c>
      <c r="P99" s="4">
        <f>AVERAGE(O99)</f>
        <v>24.9879</v>
      </c>
      <c r="Q99" s="4">
        <f>SUM(P99,-P106)</f>
        <v>-4.1997</v>
      </c>
      <c r="R99" s="4">
        <f>SUM(Q102,-Q99)</f>
        <v>3.9799999999999613E-2</v>
      </c>
      <c r="S99" s="14">
        <f>POWER(2,-R99)</f>
        <v>0.97278979536590904</v>
      </c>
    </row>
    <row r="100" spans="1:19" x14ac:dyDescent="0.2">
      <c r="A100" s="4" t="s">
        <v>5</v>
      </c>
      <c r="B100" s="7"/>
      <c r="C100" s="4" t="s">
        <v>9</v>
      </c>
      <c r="D100" s="7"/>
      <c r="F100" s="4"/>
      <c r="G100" s="4"/>
      <c r="H100" s="4"/>
      <c r="I100" s="5"/>
      <c r="K100" s="4" t="s">
        <v>5</v>
      </c>
      <c r="L100" s="7"/>
      <c r="M100" s="4" t="s">
        <v>9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9</v>
      </c>
      <c r="D102" s="6"/>
      <c r="E102">
        <f>P121</f>
        <v>22.720500000000001</v>
      </c>
      <c r="F102" s="4">
        <f>AVERAGE(E102:E103)</f>
        <v>22.720500000000001</v>
      </c>
      <c r="G102" s="4">
        <f>SUM(F102,-F109)</f>
        <v>-5.0426000000000002</v>
      </c>
      <c r="H102" s="4"/>
      <c r="I102" s="5"/>
      <c r="K102" s="4" t="s">
        <v>6</v>
      </c>
      <c r="L102" s="7"/>
      <c r="M102" s="4" t="s">
        <v>9</v>
      </c>
      <c r="N102" s="6"/>
      <c r="O102" s="15">
        <f>P120</f>
        <v>25.055900000000001</v>
      </c>
      <c r="P102" s="4">
        <f>AVERAGE(O102:O103)</f>
        <v>25.055900000000001</v>
      </c>
      <c r="Q102" s="4">
        <f>SUM(P102,-P109)</f>
        <v>-4.1599000000000004</v>
      </c>
      <c r="R102" s="4"/>
      <c r="S102" s="5"/>
    </row>
    <row r="103" spans="1:19" x14ac:dyDescent="0.2">
      <c r="A103" s="4" t="s">
        <v>6</v>
      </c>
      <c r="B103" s="7"/>
      <c r="C103" s="4" t="s">
        <v>9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9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29.1876</v>
      </c>
      <c r="F106" s="4">
        <f>AVERAGE(E106)</f>
        <v>29.1876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29.1876</v>
      </c>
      <c r="P106" s="4">
        <f>AVERAGE(O106)</f>
        <v>29.1876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27.763100000000001</v>
      </c>
      <c r="F109" s="4">
        <f>AVERAGE(E109:E110)</f>
        <v>27.763100000000001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29.215800000000002</v>
      </c>
      <c r="P109" s="4">
        <f>AVERAGE(O109:O110)</f>
        <v>29.215800000000002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9</v>
      </c>
      <c r="D115" s="4"/>
      <c r="E115" s="15">
        <f>P119</f>
        <v>24.9879</v>
      </c>
      <c r="F115" s="4">
        <f>AVERAGE(E115:E116)</f>
        <v>24.9879</v>
      </c>
      <c r="G115" s="4">
        <f>SUM(F115,-F122)</f>
        <v>-4.1997</v>
      </c>
      <c r="H115" s="4">
        <f>SUM(G118,-G115)</f>
        <v>-0.59759999999999991</v>
      </c>
      <c r="I115" s="14">
        <f>POWER(2,-H115)</f>
        <v>1.5131971874569448</v>
      </c>
    </row>
    <row r="116" spans="1:16" x14ac:dyDescent="0.2">
      <c r="A116" s="4" t="s">
        <v>5</v>
      </c>
      <c r="B116" s="7"/>
      <c r="C116" s="4" t="s">
        <v>9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9</v>
      </c>
      <c r="D118" s="6"/>
      <c r="E118">
        <f>P122</f>
        <v>22.776800000000001</v>
      </c>
      <c r="F118" s="4">
        <f>AVERAGE(E118:E119)</f>
        <v>22.776800000000001</v>
      </c>
      <c r="G118" s="4">
        <f>SUM(F118,-F125)</f>
        <v>-4.7972999999999999</v>
      </c>
      <c r="H118" s="4"/>
      <c r="I118" s="5"/>
      <c r="O118" s="13" t="s">
        <v>22</v>
      </c>
      <c r="P118" s="13" t="s">
        <v>9</v>
      </c>
    </row>
    <row r="119" spans="1:16" x14ac:dyDescent="0.2">
      <c r="A119" s="4" t="s">
        <v>6</v>
      </c>
      <c r="B119" s="7"/>
      <c r="C119" s="4" t="s">
        <v>9</v>
      </c>
      <c r="D119" s="4"/>
      <c r="E119" s="8" t="s">
        <v>7</v>
      </c>
      <c r="F119" s="4"/>
      <c r="G119" s="4"/>
      <c r="H119" s="4"/>
      <c r="I119" s="5"/>
      <c r="N119" s="26" t="s">
        <v>78</v>
      </c>
      <c r="O119" s="26">
        <v>29.1876</v>
      </c>
      <c r="P119" s="26">
        <v>24.9879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79</v>
      </c>
      <c r="O120" s="26">
        <v>29.215800000000002</v>
      </c>
      <c r="P120" s="26">
        <v>25.055900000000001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45</v>
      </c>
      <c r="O121" s="26">
        <v>27.763100000000001</v>
      </c>
      <c r="P121" s="26">
        <v>22.720500000000001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29.1876</v>
      </c>
      <c r="F122" s="4">
        <f>AVERAGE(E122:E123)</f>
        <v>29.1876</v>
      </c>
      <c r="G122" s="4"/>
      <c r="H122" s="4"/>
      <c r="I122" s="5"/>
      <c r="N122" s="26" t="s">
        <v>45</v>
      </c>
      <c r="O122" s="26">
        <v>27.574100000000001</v>
      </c>
      <c r="P122" s="26">
        <v>22.776800000000001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27.574100000000001</v>
      </c>
      <c r="F125" s="4">
        <f>AVERAGE(E125:E126)</f>
        <v>27.574100000000001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29" spans="1:19" ht="17" thickBot="1" x14ac:dyDescent="0.25"/>
    <row r="130" spans="1:19" x14ac:dyDescent="0.2">
      <c r="A130" s="20" t="s">
        <v>17</v>
      </c>
      <c r="B130" s="19" t="s">
        <v>16</v>
      </c>
      <c r="C130" s="19" t="s">
        <v>15</v>
      </c>
      <c r="D130" s="19" t="s">
        <v>14</v>
      </c>
      <c r="E130" s="19" t="s">
        <v>13</v>
      </c>
      <c r="F130" s="19" t="s">
        <v>12</v>
      </c>
      <c r="G130" s="19" t="s">
        <v>26</v>
      </c>
      <c r="H130" s="19" t="s">
        <v>27</v>
      </c>
      <c r="I130" s="18" t="s">
        <v>11</v>
      </c>
      <c r="K130" s="20" t="s">
        <v>17</v>
      </c>
      <c r="L130" s="19" t="s">
        <v>16</v>
      </c>
      <c r="M130" s="19" t="s">
        <v>15</v>
      </c>
      <c r="N130" s="19" t="s">
        <v>14</v>
      </c>
      <c r="O130" s="19" t="s">
        <v>13</v>
      </c>
      <c r="P130" s="19" t="s">
        <v>12</v>
      </c>
      <c r="Q130" s="19" t="s">
        <v>26</v>
      </c>
      <c r="R130" s="19" t="s">
        <v>27</v>
      </c>
      <c r="S130" s="18" t="s">
        <v>11</v>
      </c>
    </row>
    <row r="131" spans="1:19" x14ac:dyDescent="0.2">
      <c r="A131" s="17" t="s">
        <v>10</v>
      </c>
      <c r="B131" s="16" t="s">
        <v>28</v>
      </c>
      <c r="C131" s="4" t="s">
        <v>9</v>
      </c>
      <c r="D131" s="4"/>
      <c r="E131" s="15">
        <f>P151</f>
        <v>24.0151</v>
      </c>
      <c r="F131" s="4">
        <f>AVERAGE(E131)</f>
        <v>24.0151</v>
      </c>
      <c r="G131" s="4">
        <f>SUM(F131,-F138)</f>
        <v>-3.3426000000000009</v>
      </c>
      <c r="H131" s="4">
        <f>SUM(G134,-G131)</f>
        <v>13.593200000000003</v>
      </c>
      <c r="I131" s="14">
        <f>POWER(2,-H131)</f>
        <v>8.091686771841376E-5</v>
      </c>
      <c r="K131" s="17" t="s">
        <v>36</v>
      </c>
      <c r="L131" s="16" t="s">
        <v>28</v>
      </c>
      <c r="M131" s="4" t="s">
        <v>9</v>
      </c>
      <c r="N131" s="4"/>
      <c r="O131" s="15">
        <f>P151</f>
        <v>24.0151</v>
      </c>
      <c r="P131" s="4">
        <f>AVERAGE(O131)</f>
        <v>24.0151</v>
      </c>
      <c r="Q131" s="4">
        <f>SUM(P131,-P138)</f>
        <v>-3.3426000000000009</v>
      </c>
      <c r="R131" s="4">
        <f>SUM(Q134,-Q131)</f>
        <v>0.11120000000000019</v>
      </c>
      <c r="S131" s="14">
        <f>POWER(2,-R131)</f>
        <v>0.92581766804941079</v>
      </c>
    </row>
    <row r="132" spans="1:19" x14ac:dyDescent="0.2">
      <c r="A132" s="4" t="s">
        <v>5</v>
      </c>
      <c r="B132" s="7"/>
      <c r="C132" s="4" t="s">
        <v>9</v>
      </c>
      <c r="D132" s="7"/>
      <c r="F132" s="4"/>
      <c r="G132" s="4"/>
      <c r="H132" s="4"/>
      <c r="I132" s="5"/>
      <c r="K132" s="4" t="s">
        <v>5</v>
      </c>
      <c r="L132" s="7"/>
      <c r="M132" s="4" t="s">
        <v>9</v>
      </c>
      <c r="N132" s="7"/>
      <c r="P132" s="4"/>
      <c r="Q132" s="4"/>
      <c r="R132" s="4"/>
      <c r="S132" s="5"/>
    </row>
    <row r="133" spans="1:19" x14ac:dyDescent="0.2">
      <c r="A133" s="4" t="s">
        <v>5</v>
      </c>
      <c r="B133" s="7"/>
      <c r="C133" s="4"/>
      <c r="D133" s="7"/>
      <c r="E133" s="4">
        <v>0</v>
      </c>
      <c r="F133" s="4"/>
      <c r="G133" s="4"/>
      <c r="H133" s="4"/>
      <c r="I133" s="5"/>
      <c r="K133" s="4" t="s">
        <v>5</v>
      </c>
      <c r="L133" s="7"/>
      <c r="M133" s="4"/>
      <c r="N133" s="7"/>
      <c r="O133" s="4">
        <v>0</v>
      </c>
      <c r="P133" s="4"/>
      <c r="Q133" s="4"/>
      <c r="R133" s="4"/>
      <c r="S133" s="5"/>
    </row>
    <row r="134" spans="1:19" x14ac:dyDescent="0.2">
      <c r="A134" s="4" t="s">
        <v>6</v>
      </c>
      <c r="B134" s="7"/>
      <c r="C134" s="4" t="s">
        <v>9</v>
      </c>
      <c r="D134" s="6"/>
      <c r="E134">
        <f>P153</f>
        <v>30.446000000000002</v>
      </c>
      <c r="F134" s="4">
        <f>AVERAGE(E134:E135)</f>
        <v>30.446000000000002</v>
      </c>
      <c r="G134" s="4">
        <f>SUM(F134,-F141)</f>
        <v>10.250600000000002</v>
      </c>
      <c r="H134" s="4"/>
      <c r="I134" s="5"/>
      <c r="K134" s="4" t="s">
        <v>6</v>
      </c>
      <c r="L134" s="7"/>
      <c r="M134" s="4" t="s">
        <v>9</v>
      </c>
      <c r="N134" s="6"/>
      <c r="O134" s="15">
        <f>P152</f>
        <v>24.086500000000001</v>
      </c>
      <c r="P134" s="4">
        <f>AVERAGE(O134:O135)</f>
        <v>24.086500000000001</v>
      </c>
      <c r="Q134" s="4">
        <f>SUM(P134,-P141)</f>
        <v>-3.2314000000000007</v>
      </c>
      <c r="R134" s="4"/>
      <c r="S134" s="5"/>
    </row>
    <row r="135" spans="1:19" x14ac:dyDescent="0.2">
      <c r="A135" s="4" t="s">
        <v>6</v>
      </c>
      <c r="B135" s="7"/>
      <c r="C135" s="4" t="s">
        <v>9</v>
      </c>
      <c r="D135" s="4"/>
      <c r="E135" s="8" t="s">
        <v>7</v>
      </c>
      <c r="F135" s="4"/>
      <c r="G135" s="4"/>
      <c r="H135" s="4"/>
      <c r="I135" s="5"/>
      <c r="K135" s="4" t="s">
        <v>6</v>
      </c>
      <c r="L135" s="7"/>
      <c r="M135" s="4" t="s">
        <v>9</v>
      </c>
      <c r="N135" s="4"/>
      <c r="O135" s="8" t="s">
        <v>7</v>
      </c>
      <c r="P135" s="4"/>
      <c r="Q135" s="4"/>
      <c r="R135" s="4"/>
      <c r="S135" s="5"/>
    </row>
    <row r="136" spans="1:19" x14ac:dyDescent="0.2">
      <c r="A136" s="4" t="s">
        <v>6</v>
      </c>
      <c r="B136" s="7"/>
      <c r="C136" s="4"/>
      <c r="D136" s="6"/>
      <c r="E136" s="4">
        <v>0</v>
      </c>
      <c r="F136" s="4"/>
      <c r="G136" s="4"/>
      <c r="H136" s="4"/>
      <c r="I136" s="5"/>
      <c r="K136" s="4" t="s">
        <v>6</v>
      </c>
      <c r="L136" s="7"/>
      <c r="M136" s="4"/>
      <c r="N136" s="6"/>
      <c r="O136" s="4">
        <v>0</v>
      </c>
      <c r="P136" s="4"/>
      <c r="Q136" s="4"/>
      <c r="R136" s="4"/>
      <c r="S136" s="5"/>
    </row>
    <row r="137" spans="1:19" ht="17" thickBot="1" x14ac:dyDescent="0.25">
      <c r="A137" s="12" t="s">
        <v>4</v>
      </c>
      <c r="B137" s="7"/>
      <c r="C137" s="4"/>
      <c r="D137" s="11"/>
      <c r="E137" s="11"/>
      <c r="F137" s="11"/>
      <c r="G137" s="4"/>
      <c r="H137" s="4"/>
      <c r="I137" s="5"/>
      <c r="K137" s="12" t="s">
        <v>4</v>
      </c>
      <c r="L137" s="7"/>
      <c r="M137" s="4"/>
      <c r="N137" s="11"/>
      <c r="O137" s="11"/>
      <c r="P137" s="11"/>
      <c r="Q137" s="4"/>
      <c r="R137" s="4"/>
      <c r="S137" s="5"/>
    </row>
    <row r="138" spans="1:19" ht="17" thickTop="1" x14ac:dyDescent="0.2">
      <c r="A138" s="4" t="s">
        <v>8</v>
      </c>
      <c r="B138" s="7"/>
      <c r="C138" s="4" t="s">
        <v>22</v>
      </c>
      <c r="D138" s="7"/>
      <c r="E138" s="10">
        <f>O151</f>
        <v>27.357700000000001</v>
      </c>
      <c r="F138" s="4">
        <f>AVERAGE(E138)</f>
        <v>27.357700000000001</v>
      </c>
      <c r="G138" s="4"/>
      <c r="H138" s="4"/>
      <c r="I138" s="5"/>
      <c r="K138" s="4" t="s">
        <v>8</v>
      </c>
      <c r="L138" s="7"/>
      <c r="M138" s="4" t="s">
        <v>22</v>
      </c>
      <c r="N138" s="7"/>
      <c r="O138" s="10">
        <f>O151</f>
        <v>27.357700000000001</v>
      </c>
      <c r="P138" s="4">
        <f>AVERAGE(O138)</f>
        <v>27.357700000000001</v>
      </c>
      <c r="Q138" s="4"/>
      <c r="R138" s="4"/>
      <c r="S138" s="5"/>
    </row>
    <row r="139" spans="1:19" x14ac:dyDescent="0.2">
      <c r="A139" s="4" t="s">
        <v>5</v>
      </c>
      <c r="B139" s="7"/>
      <c r="C139" s="4" t="s">
        <v>22</v>
      </c>
      <c r="D139" s="7"/>
      <c r="F139" s="4"/>
      <c r="G139" s="4"/>
      <c r="H139" s="4"/>
      <c r="I139" s="5"/>
      <c r="K139" s="4" t="s">
        <v>5</v>
      </c>
      <c r="L139" s="7"/>
      <c r="M139" s="4" t="s">
        <v>22</v>
      </c>
      <c r="N139" s="7"/>
      <c r="P139" s="4"/>
      <c r="Q139" s="4"/>
      <c r="R139" s="4"/>
      <c r="S139" s="5"/>
    </row>
    <row r="140" spans="1:19" x14ac:dyDescent="0.2">
      <c r="A140" s="4" t="s">
        <v>5</v>
      </c>
      <c r="B140" s="7"/>
      <c r="C140" s="4"/>
      <c r="D140" s="7"/>
      <c r="E140" s="4">
        <v>0</v>
      </c>
      <c r="F140" s="4"/>
      <c r="G140" s="4"/>
      <c r="H140" s="4"/>
      <c r="I140" s="5"/>
      <c r="K140" s="4" t="s">
        <v>5</v>
      </c>
      <c r="L140" s="7"/>
      <c r="M140" s="4"/>
      <c r="N140" s="7"/>
      <c r="O140" s="4">
        <v>0</v>
      </c>
      <c r="P140" s="4"/>
      <c r="Q140" s="4"/>
      <c r="R140" s="4"/>
      <c r="S140" s="5"/>
    </row>
    <row r="141" spans="1:19" x14ac:dyDescent="0.2">
      <c r="A141" s="4" t="s">
        <v>6</v>
      </c>
      <c r="B141" s="7"/>
      <c r="C141" s="4" t="s">
        <v>22</v>
      </c>
      <c r="D141" s="6"/>
      <c r="E141">
        <f>O153</f>
        <v>20.195399999999999</v>
      </c>
      <c r="F141" s="4">
        <f>AVERAGE(E141:E142)</f>
        <v>20.195399999999999</v>
      </c>
      <c r="G141" s="4"/>
      <c r="H141" s="4"/>
      <c r="I141" s="5"/>
      <c r="K141" s="4" t="s">
        <v>6</v>
      </c>
      <c r="L141" s="7"/>
      <c r="M141" s="4" t="s">
        <v>22</v>
      </c>
      <c r="N141" s="6"/>
      <c r="O141" s="21">
        <f>O152</f>
        <v>27.317900000000002</v>
      </c>
      <c r="P141" s="4">
        <f>AVERAGE(O141:O142)</f>
        <v>27.317900000000002</v>
      </c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 s="8" t="s">
        <v>7</v>
      </c>
      <c r="F142" s="4"/>
      <c r="G142" s="4"/>
      <c r="H142" s="4"/>
      <c r="I142" s="5"/>
      <c r="K142" s="4" t="s">
        <v>6</v>
      </c>
      <c r="L142" s="7"/>
      <c r="M142" s="4" t="s">
        <v>22</v>
      </c>
      <c r="N142" s="6"/>
      <c r="O142" s="8" t="s">
        <v>7</v>
      </c>
      <c r="P142" s="4"/>
      <c r="Q142" s="4"/>
      <c r="R142" s="4"/>
      <c r="S142" s="5"/>
    </row>
    <row r="143" spans="1:19" x14ac:dyDescent="0.2">
      <c r="A143" s="4" t="s">
        <v>6</v>
      </c>
      <c r="B143" s="7"/>
      <c r="C143" s="4"/>
      <c r="D143" s="6"/>
      <c r="E143" s="4">
        <v>0</v>
      </c>
      <c r="F143" s="4"/>
      <c r="G143" s="4"/>
      <c r="H143" s="4"/>
      <c r="I143" s="5"/>
      <c r="K143" s="4" t="s">
        <v>6</v>
      </c>
      <c r="L143" s="7"/>
      <c r="M143" s="4"/>
      <c r="N143" s="6"/>
      <c r="O143" s="4">
        <v>0</v>
      </c>
      <c r="P143" s="4"/>
      <c r="Q143" s="4"/>
      <c r="R143" s="4"/>
      <c r="S143" s="5"/>
    </row>
    <row r="144" spans="1:19" ht="17" thickBot="1" x14ac:dyDescent="0.25">
      <c r="A144" s="4" t="s">
        <v>5</v>
      </c>
      <c r="B144" s="3" t="s">
        <v>4</v>
      </c>
      <c r="C144" s="4"/>
      <c r="D144" s="3"/>
      <c r="E144" s="3"/>
      <c r="F144" s="3"/>
      <c r="G144" s="3"/>
      <c r="H144" s="3"/>
      <c r="I144" s="2"/>
      <c r="K144" s="4" t="s">
        <v>5</v>
      </c>
      <c r="L144" s="3" t="s">
        <v>4</v>
      </c>
      <c r="M144" s="4"/>
      <c r="N144" s="3"/>
      <c r="O144" s="3"/>
      <c r="P144" s="3"/>
      <c r="Q144" s="3"/>
      <c r="R144" s="3"/>
      <c r="S144" s="2"/>
    </row>
    <row r="145" spans="1:16" ht="17" thickBot="1" x14ac:dyDescent="0.25"/>
    <row r="146" spans="1:16" x14ac:dyDescent="0.2">
      <c r="A146" s="20" t="s">
        <v>17</v>
      </c>
      <c r="B146" s="19" t="s">
        <v>16</v>
      </c>
      <c r="C146" s="19" t="s">
        <v>15</v>
      </c>
      <c r="D146" s="19" t="s">
        <v>14</v>
      </c>
      <c r="E146" s="19" t="s">
        <v>13</v>
      </c>
      <c r="F146" s="19" t="s">
        <v>12</v>
      </c>
      <c r="G146" s="19" t="s">
        <v>26</v>
      </c>
      <c r="H146" s="19" t="s">
        <v>27</v>
      </c>
      <c r="I146" s="18" t="s">
        <v>11</v>
      </c>
    </row>
    <row r="147" spans="1:16" x14ac:dyDescent="0.2">
      <c r="A147" s="17" t="s">
        <v>10</v>
      </c>
      <c r="B147" s="16" t="s">
        <v>30</v>
      </c>
      <c r="C147" s="4" t="s">
        <v>9</v>
      </c>
      <c r="D147" s="4"/>
      <c r="E147" s="15">
        <f>P151</f>
        <v>24.0151</v>
      </c>
      <c r="F147" s="4">
        <f>AVERAGE(E147:E148)</f>
        <v>24.0151</v>
      </c>
      <c r="G147" s="4">
        <f>SUM(F147,-F154)</f>
        <v>-3.3426000000000009</v>
      </c>
      <c r="H147" s="4">
        <f>SUM(G150,-G147)</f>
        <v>13.891500000000001</v>
      </c>
      <c r="I147" s="14">
        <f>POWER(2,-H147)</f>
        <v>6.5802412330420382E-5</v>
      </c>
    </row>
    <row r="148" spans="1:16" x14ac:dyDescent="0.2">
      <c r="A148" s="4" t="s">
        <v>5</v>
      </c>
      <c r="B148" s="7"/>
      <c r="C148" s="4" t="s">
        <v>9</v>
      </c>
      <c r="D148" s="7"/>
      <c r="E148" s="8" t="s">
        <v>7</v>
      </c>
      <c r="F148" s="4"/>
      <c r="G148" s="4"/>
      <c r="H148" s="4"/>
      <c r="I148" s="5"/>
    </row>
    <row r="149" spans="1:16" x14ac:dyDescent="0.2">
      <c r="A149" s="4" t="s">
        <v>5</v>
      </c>
      <c r="B149" s="7"/>
      <c r="C149" s="4"/>
      <c r="D149" s="7"/>
      <c r="E149" s="4">
        <v>0</v>
      </c>
      <c r="F149" s="4"/>
      <c r="G149" s="4"/>
      <c r="H149" s="4"/>
      <c r="I149" s="5"/>
    </row>
    <row r="150" spans="1:16" x14ac:dyDescent="0.2">
      <c r="A150" s="4" t="s">
        <v>6</v>
      </c>
      <c r="B150" s="7"/>
      <c r="C150" s="4" t="s">
        <v>9</v>
      </c>
      <c r="D150" s="6"/>
      <c r="E150">
        <f>P154</f>
        <v>30.735299999999999</v>
      </c>
      <c r="F150" s="4">
        <f>AVERAGE(E150:E151)</f>
        <v>30.735299999999999</v>
      </c>
      <c r="G150" s="4">
        <f>SUM(F150,-F157)</f>
        <v>10.5489</v>
      </c>
      <c r="H150" s="4"/>
      <c r="I150" s="5"/>
      <c r="O150" s="13" t="s">
        <v>22</v>
      </c>
      <c r="P150" s="13" t="s">
        <v>9</v>
      </c>
    </row>
    <row r="151" spans="1:16" x14ac:dyDescent="0.2">
      <c r="A151" s="4" t="s">
        <v>6</v>
      </c>
      <c r="B151" s="7"/>
      <c r="C151" s="4" t="s">
        <v>9</v>
      </c>
      <c r="D151" s="4"/>
      <c r="E151" s="8" t="s">
        <v>7</v>
      </c>
      <c r="F151" s="4"/>
      <c r="G151" s="4"/>
      <c r="H151" s="4"/>
      <c r="I151" s="5"/>
      <c r="N151" s="9" t="s">
        <v>80</v>
      </c>
      <c r="O151" s="9">
        <v>27.357700000000001</v>
      </c>
      <c r="P151" s="9">
        <v>24.0151</v>
      </c>
    </row>
    <row r="152" spans="1:16" x14ac:dyDescent="0.2">
      <c r="A152" s="4" t="s">
        <v>6</v>
      </c>
      <c r="B152" s="7"/>
      <c r="C152" s="4"/>
      <c r="D152" s="6"/>
      <c r="E152" s="4">
        <v>0</v>
      </c>
      <c r="F152" s="4"/>
      <c r="G152" s="4"/>
      <c r="H152" s="4"/>
      <c r="I152" s="5"/>
      <c r="N152" s="9" t="s">
        <v>80</v>
      </c>
      <c r="O152" s="9">
        <v>27.317900000000002</v>
      </c>
      <c r="P152" s="9">
        <v>24.086500000000001</v>
      </c>
    </row>
    <row r="153" spans="1:16" ht="17" thickBot="1" x14ac:dyDescent="0.25">
      <c r="A153" s="12" t="s">
        <v>4</v>
      </c>
      <c r="B153" s="7"/>
      <c r="C153" s="4"/>
      <c r="D153" s="11"/>
      <c r="E153" s="11"/>
      <c r="F153" s="11"/>
      <c r="G153" s="4"/>
      <c r="H153" s="4"/>
      <c r="I153" s="5"/>
      <c r="N153" s="9" t="s">
        <v>46</v>
      </c>
      <c r="O153" s="9">
        <v>20.195399999999999</v>
      </c>
      <c r="P153" s="9">
        <v>30.446000000000002</v>
      </c>
    </row>
    <row r="154" spans="1:16" ht="17" thickTop="1" x14ac:dyDescent="0.2">
      <c r="A154" s="4" t="s">
        <v>8</v>
      </c>
      <c r="B154" s="7"/>
      <c r="C154" s="4" t="s">
        <v>22</v>
      </c>
      <c r="D154" s="7"/>
      <c r="E154" s="10">
        <f>O151</f>
        <v>27.357700000000001</v>
      </c>
      <c r="F154" s="4">
        <f>AVERAGE(E154:E155)</f>
        <v>27.357700000000001</v>
      </c>
      <c r="G154" s="4"/>
      <c r="H154" s="4"/>
      <c r="I154" s="5"/>
      <c r="N154" s="9" t="s">
        <v>46</v>
      </c>
      <c r="O154" s="9">
        <v>20.186399999999999</v>
      </c>
      <c r="P154" s="9">
        <v>30.735299999999999</v>
      </c>
    </row>
    <row r="155" spans="1:16" x14ac:dyDescent="0.2">
      <c r="A155" s="4" t="s">
        <v>5</v>
      </c>
      <c r="B155" s="7"/>
      <c r="C155" s="4" t="s">
        <v>22</v>
      </c>
      <c r="D155" s="7"/>
      <c r="E155" s="8" t="s">
        <v>7</v>
      </c>
      <c r="F155" s="4"/>
      <c r="G155" s="4"/>
      <c r="H155" s="4"/>
      <c r="I155" s="5"/>
    </row>
    <row r="156" spans="1:16" x14ac:dyDescent="0.2">
      <c r="A156" s="4" t="s">
        <v>5</v>
      </c>
      <c r="B156" s="7"/>
      <c r="C156" s="4"/>
      <c r="D156" s="7"/>
      <c r="E156" s="4">
        <v>0</v>
      </c>
      <c r="F156" s="4"/>
      <c r="G156" s="4"/>
      <c r="H156" s="4"/>
      <c r="I156" s="5"/>
    </row>
    <row r="157" spans="1:16" x14ac:dyDescent="0.2">
      <c r="A157" s="4" t="s">
        <v>6</v>
      </c>
      <c r="B157" s="7"/>
      <c r="C157" s="4" t="s">
        <v>22</v>
      </c>
      <c r="D157" s="6"/>
      <c r="E157">
        <f>O154</f>
        <v>20.186399999999999</v>
      </c>
      <c r="F157" s="4">
        <f>AVERAGE(E157:E158)</f>
        <v>20.186399999999999</v>
      </c>
      <c r="G157" s="4"/>
      <c r="H157" s="4"/>
      <c r="I157" s="5"/>
    </row>
    <row r="158" spans="1:16" x14ac:dyDescent="0.2">
      <c r="A158" s="4" t="s">
        <v>6</v>
      </c>
      <c r="B158" s="7"/>
      <c r="C158" s="4" t="s">
        <v>22</v>
      </c>
      <c r="D158" s="6"/>
      <c r="E158" s="8" t="s">
        <v>7</v>
      </c>
      <c r="F158" s="4"/>
      <c r="G158" s="4"/>
      <c r="H158" s="4"/>
      <c r="I158" s="5"/>
    </row>
    <row r="159" spans="1:16" x14ac:dyDescent="0.2">
      <c r="A159" s="4" t="s">
        <v>6</v>
      </c>
      <c r="B159" s="7"/>
      <c r="C159" s="4"/>
      <c r="D159" s="6"/>
      <c r="E159" s="4">
        <v>0</v>
      </c>
      <c r="F159" s="4"/>
      <c r="G159" s="4"/>
      <c r="H159" s="4"/>
      <c r="I159" s="5"/>
    </row>
    <row r="160" spans="1:16" ht="17" thickBot="1" x14ac:dyDescent="0.25">
      <c r="A160" s="4" t="s">
        <v>5</v>
      </c>
      <c r="B160" s="3" t="s">
        <v>4</v>
      </c>
      <c r="C160" s="4"/>
      <c r="D160" s="3"/>
      <c r="E160" s="3"/>
      <c r="F160" s="3"/>
      <c r="G160" s="3"/>
      <c r="H160" s="3"/>
      <c r="I160" s="2"/>
    </row>
    <row r="162" spans="12:15" x14ac:dyDescent="0.2">
      <c r="M162" t="s">
        <v>37</v>
      </c>
      <c r="N162" t="s">
        <v>0</v>
      </c>
    </row>
    <row r="163" spans="12:15" x14ac:dyDescent="0.2">
      <c r="M163">
        <f>S2</f>
        <v>1.0410937583035125</v>
      </c>
      <c r="N163" s="1">
        <f>I2</f>
        <v>7.3839869333335617</v>
      </c>
    </row>
    <row r="164" spans="12:15" x14ac:dyDescent="0.2">
      <c r="M164">
        <f>S35</f>
        <v>0.82199413197962712</v>
      </c>
      <c r="N164">
        <f>I18</f>
        <v>10.275238672503674</v>
      </c>
    </row>
    <row r="165" spans="12:15" x14ac:dyDescent="0.2">
      <c r="M165">
        <f>S67</f>
        <v>0.95568031001262732</v>
      </c>
      <c r="N165">
        <f>I35</f>
        <v>2.8102529639748761</v>
      </c>
    </row>
    <row r="166" spans="12:15" x14ac:dyDescent="0.2">
      <c r="M166" s="1">
        <f>S99</f>
        <v>0.97278979536590904</v>
      </c>
      <c r="N166" s="1">
        <f>I67</f>
        <v>0.9792166540355467</v>
      </c>
    </row>
    <row r="167" spans="12:15" x14ac:dyDescent="0.2">
      <c r="M167" s="1">
        <f>S131</f>
        <v>0.92581766804941079</v>
      </c>
      <c r="N167">
        <f>I83</f>
        <v>0.87399685897532797</v>
      </c>
    </row>
    <row r="168" spans="12:15" x14ac:dyDescent="0.2">
      <c r="N168">
        <f>I99</f>
        <v>1.7936519885332269</v>
      </c>
    </row>
    <row r="169" spans="12:15" x14ac:dyDescent="0.2">
      <c r="N169">
        <f>I115</f>
        <v>1.5131971874569448</v>
      </c>
    </row>
    <row r="170" spans="12:15" x14ac:dyDescent="0.2">
      <c r="N170">
        <f>I131</f>
        <v>8.091686771841376E-5</v>
      </c>
    </row>
    <row r="171" spans="12:15" x14ac:dyDescent="0.2">
      <c r="N171">
        <f>I147</f>
        <v>6.5802412330420382E-5</v>
      </c>
    </row>
    <row r="174" spans="12:15" x14ac:dyDescent="0.2">
      <c r="L174" t="s">
        <v>3</v>
      </c>
      <c r="M174">
        <f>AVERAGE(M163:M168)</f>
        <v>0.94347513274221728</v>
      </c>
      <c r="N174">
        <f>AVERAGE(N163:N172)</f>
        <v>2.8477431086770233</v>
      </c>
    </row>
    <row r="175" spans="12:15" x14ac:dyDescent="0.2">
      <c r="L175" t="s">
        <v>2</v>
      </c>
      <c r="M175">
        <f>STDEV(M163:M168)</f>
        <v>8.0011142128889615E-2</v>
      </c>
      <c r="N175">
        <f>STDEV(N163:N172)</f>
        <v>3.5749866463551601</v>
      </c>
    </row>
    <row r="176" spans="12:15" x14ac:dyDescent="0.2">
      <c r="L176" t="s">
        <v>1</v>
      </c>
      <c r="N176">
        <f>TTEST(M163:M167,N163:N172,2,2)</f>
        <v>0.26492137006335637</v>
      </c>
      <c r="O176" t="str">
        <f>IF(AND(N176&gt;=0.01, N176&lt;0.05), "Significativo *", IF(AND(N176&gt;=0.001, N176&lt;0.01), "Significativo **", IF(N176&lt;0.001, "Significativo ***", "Non significativo")))</f>
        <v>Non significativo</v>
      </c>
    </row>
    <row r="178" spans="12:13" x14ac:dyDescent="0.2">
      <c r="L178" t="s">
        <v>37</v>
      </c>
      <c r="M178" t="s">
        <v>0</v>
      </c>
    </row>
    <row r="179" spans="12:13" x14ac:dyDescent="0.2">
      <c r="L179">
        <f>M174</f>
        <v>0.94347513274221728</v>
      </c>
      <c r="M179">
        <f>N174</f>
        <v>2.8477431086770233</v>
      </c>
    </row>
    <row r="180" spans="12:13" x14ac:dyDescent="0.2">
      <c r="L180">
        <f>M175</f>
        <v>8.0011142128889615E-2</v>
      </c>
      <c r="M180">
        <f>N175</f>
        <v>3.5749866463551601</v>
      </c>
    </row>
  </sheetData>
  <conditionalFormatting sqref="I2">
    <cfRule type="cellIs" dxfId="71" priority="42" stopIfTrue="1" operator="lessThan">
      <formula>1</formula>
    </cfRule>
    <cfRule type="cellIs" dxfId="70" priority="41" stopIfTrue="1" operator="greaterThan">
      <formula>1</formula>
    </cfRule>
  </conditionalFormatting>
  <conditionalFormatting sqref="I18">
    <cfRule type="cellIs" dxfId="69" priority="38" stopIfTrue="1" operator="lessThan">
      <formula>1</formula>
    </cfRule>
    <cfRule type="cellIs" dxfId="68" priority="37" stopIfTrue="1" operator="greaterThan">
      <formula>1</formula>
    </cfRule>
  </conditionalFormatting>
  <conditionalFormatting sqref="I35">
    <cfRule type="cellIs" dxfId="67" priority="36" stopIfTrue="1" operator="lessThan">
      <formula>1</formula>
    </cfRule>
    <cfRule type="cellIs" dxfId="66" priority="35" stopIfTrue="1" operator="greaterThan">
      <formula>1</formula>
    </cfRule>
  </conditionalFormatting>
  <conditionalFormatting sqref="I51">
    <cfRule type="cellIs" dxfId="65" priority="32" stopIfTrue="1" operator="lessThan">
      <formula>1</formula>
    </cfRule>
    <cfRule type="cellIs" dxfId="64" priority="31" stopIfTrue="1" operator="greaterThan">
      <formula>1</formula>
    </cfRule>
  </conditionalFormatting>
  <conditionalFormatting sqref="I67">
    <cfRule type="cellIs" dxfId="63" priority="17" stopIfTrue="1" operator="greaterThan">
      <formula>1</formula>
    </cfRule>
    <cfRule type="cellIs" dxfId="62" priority="18" stopIfTrue="1" operator="lessThan">
      <formula>1</formula>
    </cfRule>
  </conditionalFormatting>
  <conditionalFormatting sqref="I83">
    <cfRule type="cellIs" dxfId="61" priority="13" stopIfTrue="1" operator="greaterThan">
      <formula>1</formula>
    </cfRule>
    <cfRule type="cellIs" dxfId="60" priority="14" stopIfTrue="1" operator="lessThan">
      <formula>1</formula>
    </cfRule>
  </conditionalFormatting>
  <conditionalFormatting sqref="I99">
    <cfRule type="cellIs" dxfId="59" priority="11" stopIfTrue="1" operator="greaterThan">
      <formula>1</formula>
    </cfRule>
    <cfRule type="cellIs" dxfId="58" priority="12" stopIfTrue="1" operator="lessThan">
      <formula>1</formula>
    </cfRule>
  </conditionalFormatting>
  <conditionalFormatting sqref="I115">
    <cfRule type="cellIs" dxfId="57" priority="7" stopIfTrue="1" operator="greaterThan">
      <formula>1</formula>
    </cfRule>
    <cfRule type="cellIs" dxfId="56" priority="8" stopIfTrue="1" operator="lessThan">
      <formula>1</formula>
    </cfRule>
  </conditionalFormatting>
  <conditionalFormatting sqref="I131">
    <cfRule type="cellIs" dxfId="55" priority="5" stopIfTrue="1" operator="greaterThan">
      <formula>1</formula>
    </cfRule>
    <cfRule type="cellIs" dxfId="54" priority="6" stopIfTrue="1" operator="lessThan">
      <formula>1</formula>
    </cfRule>
  </conditionalFormatting>
  <conditionalFormatting sqref="I147">
    <cfRule type="cellIs" dxfId="53" priority="1" stopIfTrue="1" operator="greaterThan">
      <formula>1</formula>
    </cfRule>
    <cfRule type="cellIs" dxfId="52" priority="2" stopIfTrue="1" operator="lessThan">
      <formula>1</formula>
    </cfRule>
  </conditionalFormatting>
  <conditionalFormatting sqref="S2">
    <cfRule type="cellIs" dxfId="51" priority="39" stopIfTrue="1" operator="greaterThan">
      <formula>1</formula>
    </cfRule>
    <cfRule type="cellIs" dxfId="50" priority="40" stopIfTrue="1" operator="lessThan">
      <formula>1</formula>
    </cfRule>
  </conditionalFormatting>
  <conditionalFormatting sqref="S35">
    <cfRule type="cellIs" dxfId="49" priority="33" stopIfTrue="1" operator="greaterThan">
      <formula>1</formula>
    </cfRule>
    <cfRule type="cellIs" dxfId="48" priority="34" stopIfTrue="1" operator="lessThan">
      <formula>1</formula>
    </cfRule>
  </conditionalFormatting>
  <conditionalFormatting sqref="S67">
    <cfRule type="cellIs" dxfId="47" priority="16" stopIfTrue="1" operator="lessThan">
      <formula>1</formula>
    </cfRule>
    <cfRule type="cellIs" dxfId="46" priority="15" stopIfTrue="1" operator="greaterThan">
      <formula>1</formula>
    </cfRule>
  </conditionalFormatting>
  <conditionalFormatting sqref="S99">
    <cfRule type="cellIs" dxfId="45" priority="10" stopIfTrue="1" operator="lessThan">
      <formula>1</formula>
    </cfRule>
    <cfRule type="cellIs" dxfId="44" priority="9" stopIfTrue="1" operator="greaterThan">
      <formula>1</formula>
    </cfRule>
  </conditionalFormatting>
  <conditionalFormatting sqref="S131">
    <cfRule type="cellIs" dxfId="43" priority="4" stopIfTrue="1" operator="lessThan">
      <formula>1</formula>
    </cfRule>
    <cfRule type="cellIs" dxfId="42" priority="3" stopIfTrue="1" operator="greaterThan">
      <formula>1</formula>
    </cfRule>
  </conditionalFormatting>
  <conditionalFormatting sqref="BN67">
    <cfRule type="cellIs" dxfId="41" priority="23" stopIfTrue="1" operator="greaterThan">
      <formula>1</formula>
    </cfRule>
    <cfRule type="cellIs" dxfId="40" priority="24" stopIfTrue="1" operator="lessThan">
      <formula>1</formula>
    </cfRule>
  </conditionalFormatting>
  <conditionalFormatting sqref="BN83">
    <cfRule type="cellIs" dxfId="39" priority="20" stopIfTrue="1" operator="lessThan">
      <formula>1</formula>
    </cfRule>
    <cfRule type="cellIs" dxfId="38" priority="19" stopIfTrue="1" operator="greaterThan">
      <formula>1</formula>
    </cfRule>
  </conditionalFormatting>
  <conditionalFormatting sqref="BX67">
    <cfRule type="cellIs" dxfId="37" priority="21" stopIfTrue="1" operator="greaterThan">
      <formula>1</formula>
    </cfRule>
    <cfRule type="cellIs" dxfId="36" priority="22" stopIfTrue="1" operator="lessThan">
      <formula>1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A8DDB-BC91-B24C-BCA5-FD8BB0D987DC}">
  <sheetPr>
    <tabColor rgb="FFFFFF00"/>
  </sheetPr>
  <dimension ref="A1:BX180"/>
  <sheetViews>
    <sheetView tabSelected="1" topLeftCell="C160" zoomScale="113" workbookViewId="0">
      <selection activeCell="M180" sqref="M180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9</v>
      </c>
      <c r="D2" s="4"/>
      <c r="E2" s="15">
        <f>P19</f>
        <v>23.520399999999999</v>
      </c>
      <c r="F2" s="4">
        <f>AVERAGE(E2)</f>
        <v>23.520399999999999</v>
      </c>
      <c r="G2" s="4">
        <f>SUM(F2,-F9)</f>
        <v>-2.9372000000000007</v>
      </c>
      <c r="H2" s="4">
        <f>SUM(G5,-G2)</f>
        <v>-2.8843999999999994</v>
      </c>
      <c r="I2" s="14">
        <f>POWER(2,-H2)</f>
        <v>7.3839869333335617</v>
      </c>
      <c r="K2" s="17" t="s">
        <v>29</v>
      </c>
      <c r="L2" s="16" t="s">
        <v>28</v>
      </c>
      <c r="M2" s="4" t="s">
        <v>9</v>
      </c>
      <c r="N2" s="4"/>
      <c r="O2" s="15">
        <f>P19</f>
        <v>23.520399999999999</v>
      </c>
      <c r="P2" s="4">
        <f>AVERAGE(O2)</f>
        <v>23.520399999999999</v>
      </c>
      <c r="Q2" s="4">
        <f>SUM(P2,-P9)</f>
        <v>-2.9372000000000007</v>
      </c>
      <c r="R2" s="4">
        <f>SUM(Q5,-Q2)</f>
        <v>-5.8099999999999596E-2</v>
      </c>
      <c r="S2" s="14">
        <f>POWER(2,-R2)</f>
        <v>1.0410937583035125</v>
      </c>
    </row>
    <row r="3" spans="1:19" x14ac:dyDescent="0.2">
      <c r="A3" s="4" t="s">
        <v>5</v>
      </c>
      <c r="B3" s="7"/>
      <c r="C3" s="4" t="s">
        <v>9</v>
      </c>
      <c r="D3" s="7"/>
      <c r="F3" s="4"/>
      <c r="G3" s="4"/>
      <c r="H3" s="4"/>
      <c r="I3" s="5"/>
      <c r="K3" s="4" t="s">
        <v>5</v>
      </c>
      <c r="L3" s="7"/>
      <c r="M3" s="4" t="s">
        <v>9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9</v>
      </c>
      <c r="D5" s="6"/>
      <c r="E5">
        <f>P21</f>
        <v>23.214099999999998</v>
      </c>
      <c r="F5" s="4">
        <f>AVERAGE(E5:E6)</f>
        <v>23.214099999999998</v>
      </c>
      <c r="G5" s="4">
        <f>SUM(F5,-F12)</f>
        <v>-5.8216000000000001</v>
      </c>
      <c r="H5" s="4"/>
      <c r="I5" s="5"/>
      <c r="K5" s="4" t="s">
        <v>6</v>
      </c>
      <c r="L5" s="7"/>
      <c r="M5" s="4" t="s">
        <v>9</v>
      </c>
      <c r="N5" s="6"/>
      <c r="O5" s="15">
        <f>P20</f>
        <v>23.568899999999999</v>
      </c>
      <c r="P5" s="4">
        <f>AVERAGE(O5:O6)</f>
        <v>23.568899999999999</v>
      </c>
      <c r="Q5" s="4">
        <f>SUM(P5,-P12)</f>
        <v>-2.9953000000000003</v>
      </c>
      <c r="R5" s="4"/>
      <c r="S5" s="5"/>
    </row>
    <row r="6" spans="1:19" x14ac:dyDescent="0.2">
      <c r="A6" s="4" t="s">
        <v>6</v>
      </c>
      <c r="B6" s="7"/>
      <c r="C6" s="4" t="s">
        <v>9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9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26.457599999999999</v>
      </c>
      <c r="F9" s="4">
        <f>AVERAGE(E9)</f>
        <v>26.457599999999999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26.457599999999999</v>
      </c>
      <c r="P9" s="4">
        <f>AVERAGE(O9)</f>
        <v>26.457599999999999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29.035699999999999</v>
      </c>
      <c r="F12" s="4">
        <f>AVERAGE(E12:E13)</f>
        <v>29.035699999999999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26.5642</v>
      </c>
      <c r="P12" s="4">
        <f>AVERAGE(O12:O13)</f>
        <v>26.5642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9</v>
      </c>
      <c r="D18" s="4"/>
      <c r="E18" s="15">
        <f>P19</f>
        <v>23.520399999999999</v>
      </c>
      <c r="F18" s="4">
        <f>AVERAGE(E18:E19)</f>
        <v>23.520399999999999</v>
      </c>
      <c r="G18" s="4">
        <f>SUM(F18,-F25)</f>
        <v>-2.9372000000000007</v>
      </c>
      <c r="H18" s="4">
        <f>SUM(G21,-G18)</f>
        <v>-3.3611000000000004</v>
      </c>
      <c r="I18" s="14">
        <f>POWER(2,-H18)</f>
        <v>10.275238672503674</v>
      </c>
      <c r="O18" s="13" t="s">
        <v>22</v>
      </c>
      <c r="P18" s="13" t="s">
        <v>9</v>
      </c>
    </row>
    <row r="19" spans="1:16" x14ac:dyDescent="0.2">
      <c r="A19" s="4" t="s">
        <v>5</v>
      </c>
      <c r="B19" s="7"/>
      <c r="C19" s="4" t="s">
        <v>9</v>
      </c>
      <c r="D19" s="7"/>
      <c r="E19" s="8" t="s">
        <v>7</v>
      </c>
      <c r="F19" s="4"/>
      <c r="G19" s="4"/>
      <c r="H19" s="4"/>
      <c r="I19" s="5"/>
      <c r="N19" s="25" t="s">
        <v>75</v>
      </c>
      <c r="O19" s="25">
        <v>26.457599999999999</v>
      </c>
      <c r="P19" s="25">
        <v>23.520399999999999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75</v>
      </c>
      <c r="O20" s="25">
        <v>26.5642</v>
      </c>
      <c r="P20" s="25">
        <v>23.568899999999999</v>
      </c>
    </row>
    <row r="21" spans="1:16" x14ac:dyDescent="0.2">
      <c r="A21" s="4" t="s">
        <v>6</v>
      </c>
      <c r="B21" s="7"/>
      <c r="C21" s="4" t="s">
        <v>9</v>
      </c>
      <c r="D21" s="6"/>
      <c r="E21">
        <f>P22</f>
        <v>23.185199999999998</v>
      </c>
      <c r="F21" s="4">
        <f>AVERAGE(E21:E22)</f>
        <v>23.185199999999998</v>
      </c>
      <c r="G21" s="4">
        <f>SUM(F21,-F28)</f>
        <v>-6.2983000000000011</v>
      </c>
      <c r="H21" s="4"/>
      <c r="I21" s="5"/>
      <c r="N21" s="25" t="s">
        <v>21</v>
      </c>
      <c r="O21" s="25">
        <v>29.035699999999999</v>
      </c>
      <c r="P21" s="25">
        <v>23.214099999999998</v>
      </c>
    </row>
    <row r="22" spans="1:16" x14ac:dyDescent="0.2">
      <c r="A22" s="4" t="s">
        <v>6</v>
      </c>
      <c r="B22" s="7"/>
      <c r="C22" s="4" t="s">
        <v>9</v>
      </c>
      <c r="D22" s="4"/>
      <c r="E22" s="8" t="s">
        <v>7</v>
      </c>
      <c r="F22" s="4"/>
      <c r="G22" s="4"/>
      <c r="H22" s="4"/>
      <c r="I22" s="5"/>
      <c r="N22" s="25" t="s">
        <v>21</v>
      </c>
      <c r="O22" s="25">
        <v>29.483499999999999</v>
      </c>
      <c r="P22" s="25">
        <v>23.185199999999998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26.457599999999999</v>
      </c>
      <c r="F25" s="4">
        <f>AVERAGE(E25:E26)</f>
        <v>26.457599999999999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29.483499999999999</v>
      </c>
      <c r="F28" s="4">
        <f>AVERAGE(E28:E29)</f>
        <v>29.483499999999999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9</v>
      </c>
      <c r="D35" s="4"/>
      <c r="E35" s="15">
        <f>P53</f>
        <v>25.3674</v>
      </c>
      <c r="F35" s="4">
        <f>AVERAGE(E35)</f>
        <v>25.3674</v>
      </c>
      <c r="G35" s="4">
        <f>SUM(F35,-F42)</f>
        <v>-2.7663000000000011</v>
      </c>
      <c r="H35" s="4">
        <f>SUM(G38,-G35)</f>
        <v>-1.4906999999999968</v>
      </c>
      <c r="I35" s="14">
        <f>POWER(2,-H35)</f>
        <v>2.8102529639748761</v>
      </c>
      <c r="K35" s="17" t="s">
        <v>32</v>
      </c>
      <c r="L35" s="16" t="s">
        <v>28</v>
      </c>
      <c r="M35" s="4" t="s">
        <v>9</v>
      </c>
      <c r="N35" s="4"/>
      <c r="O35" s="15">
        <f>P53</f>
        <v>25.3674</v>
      </c>
      <c r="P35" s="4">
        <f>AVERAGE(O35)</f>
        <v>25.3674</v>
      </c>
      <c r="Q35" s="4">
        <f>SUM(P35,-P42)</f>
        <v>-2.7663000000000011</v>
      </c>
      <c r="R35" s="4">
        <f>SUM(Q38,-Q35)</f>
        <v>0.28280000000000172</v>
      </c>
      <c r="S35" s="14">
        <f>POWER(2,-R35)</f>
        <v>0.82199413197962712</v>
      </c>
    </row>
    <row r="36" spans="1:19" x14ac:dyDescent="0.2">
      <c r="A36" s="4" t="s">
        <v>5</v>
      </c>
      <c r="B36" s="7"/>
      <c r="C36" s="4" t="s">
        <v>9</v>
      </c>
      <c r="D36" s="7"/>
      <c r="F36" s="4"/>
      <c r="G36" s="4"/>
      <c r="H36" s="4"/>
      <c r="I36" s="5"/>
      <c r="K36" s="4" t="s">
        <v>5</v>
      </c>
      <c r="L36" s="7"/>
      <c r="M36" s="4" t="s">
        <v>9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9</v>
      </c>
      <c r="D38" s="6"/>
      <c r="E38">
        <f>P55</f>
        <v>23.930900000000001</v>
      </c>
      <c r="F38" s="4">
        <f>AVERAGE(E38:E39)</f>
        <v>23.930900000000001</v>
      </c>
      <c r="G38" s="4">
        <f>SUM(F38,-F45)</f>
        <v>-4.2569999999999979</v>
      </c>
      <c r="H38" s="4"/>
      <c r="I38" s="5"/>
      <c r="K38" s="4" t="s">
        <v>6</v>
      </c>
      <c r="L38" s="7"/>
      <c r="M38" s="4" t="s">
        <v>9</v>
      </c>
      <c r="N38" s="6"/>
      <c r="O38" s="15">
        <f>P54</f>
        <v>25.4434</v>
      </c>
      <c r="P38" s="4">
        <f>AVERAGE(O38:O39)</f>
        <v>25.4434</v>
      </c>
      <c r="Q38" s="4">
        <f>SUM(P38,-P45)</f>
        <v>-2.4834999999999994</v>
      </c>
      <c r="R38" s="4"/>
      <c r="S38" s="5"/>
    </row>
    <row r="39" spans="1:19" x14ac:dyDescent="0.2">
      <c r="A39" s="4" t="s">
        <v>6</v>
      </c>
      <c r="B39" s="7"/>
      <c r="C39" s="4" t="s">
        <v>9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9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28.133700000000001</v>
      </c>
      <c r="F42" s="4">
        <f>AVERAGE(E42)</f>
        <v>28.133700000000001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28.133700000000001</v>
      </c>
      <c r="P42" s="4">
        <f>AVERAGE(O42)</f>
        <v>28.133700000000001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28.187899999999999</v>
      </c>
      <c r="F45" s="4">
        <f>AVERAGE(E45:E46)</f>
        <v>28.187899999999999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27.9269</v>
      </c>
      <c r="P45" s="4">
        <f>AVERAGE(O45:O46)</f>
        <v>27.9269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9</v>
      </c>
      <c r="D51" s="4"/>
      <c r="E51" s="15">
        <f>P53</f>
        <v>25.3674</v>
      </c>
      <c r="F51" s="4">
        <f>AVERAGE(E51:E52)</f>
        <v>25.3674</v>
      </c>
      <c r="G51" s="4">
        <f>SUM(F51,-F58)</f>
        <v>-2.7663000000000011</v>
      </c>
      <c r="H51" s="4">
        <f>SUM(G54,-G51)</f>
        <v>-1.5094999999999992</v>
      </c>
      <c r="I51" s="14">
        <f>POWER(2,-H51)</f>
        <v>2.8471134858436313</v>
      </c>
    </row>
    <row r="52" spans="1:16" x14ac:dyDescent="0.2">
      <c r="A52" s="4" t="s">
        <v>5</v>
      </c>
      <c r="B52" s="7"/>
      <c r="C52" s="4" t="s">
        <v>9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9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76</v>
      </c>
      <c r="O53">
        <v>28.133700000000001</v>
      </c>
      <c r="P53">
        <v>25.3674</v>
      </c>
    </row>
    <row r="54" spans="1:16" x14ac:dyDescent="0.2">
      <c r="A54" s="4" t="s">
        <v>6</v>
      </c>
      <c r="B54" s="7"/>
      <c r="C54" s="4" t="s">
        <v>9</v>
      </c>
      <c r="D54" s="6"/>
      <c r="E54">
        <f>P56</f>
        <v>23.881799999999998</v>
      </c>
      <c r="F54" s="4">
        <f>AVERAGE(E54:E55)</f>
        <v>23.881799999999998</v>
      </c>
      <c r="G54" s="4">
        <f>SUM(F54,-F61)</f>
        <v>-4.2758000000000003</v>
      </c>
      <c r="H54" s="4"/>
      <c r="I54" s="5"/>
      <c r="N54" t="s">
        <v>76</v>
      </c>
      <c r="O54">
        <v>27.9269</v>
      </c>
      <c r="P54">
        <v>25.4434</v>
      </c>
    </row>
    <row r="55" spans="1:16" x14ac:dyDescent="0.2">
      <c r="A55" s="4" t="s">
        <v>6</v>
      </c>
      <c r="B55" s="7"/>
      <c r="C55" s="4" t="s">
        <v>9</v>
      </c>
      <c r="D55" s="4"/>
      <c r="E55" s="8" t="s">
        <v>7</v>
      </c>
      <c r="F55" s="4"/>
      <c r="G55" s="4"/>
      <c r="H55" s="4"/>
      <c r="I55" s="5"/>
      <c r="N55" t="s">
        <v>67</v>
      </c>
      <c r="O55">
        <v>28.187899999999999</v>
      </c>
      <c r="P55">
        <v>23.930900000000001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67</v>
      </c>
      <c r="O56">
        <v>28.157599999999999</v>
      </c>
      <c r="P56">
        <v>23.881799999999998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28.133700000000001</v>
      </c>
      <c r="F58" s="4">
        <f>AVERAGE(E58:E59)</f>
        <v>28.133700000000001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28.157599999999999</v>
      </c>
      <c r="F61" s="4">
        <f>AVERAGE(E61:E62)</f>
        <v>28.157599999999999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9</v>
      </c>
      <c r="D67" s="4"/>
      <c r="E67" s="15">
        <f>P87</f>
        <v>24.8034</v>
      </c>
      <c r="F67" s="4">
        <f>AVERAGE(E67)</f>
        <v>24.8034</v>
      </c>
      <c r="G67" s="4">
        <f>SUM(F67,-F74)</f>
        <v>-2.5959000000000003</v>
      </c>
      <c r="H67" s="4">
        <f>SUM(G70,-G67)</f>
        <v>3.0300000000000438E-2</v>
      </c>
      <c r="I67" s="14">
        <f>POWER(2,-H67)</f>
        <v>0.9792166540355467</v>
      </c>
      <c r="K67" s="17" t="s">
        <v>34</v>
      </c>
      <c r="L67" s="16" t="s">
        <v>28</v>
      </c>
      <c r="M67" s="4" t="s">
        <v>9</v>
      </c>
      <c r="N67" s="4"/>
      <c r="O67" s="15">
        <f>P87</f>
        <v>24.8034</v>
      </c>
      <c r="P67" s="4">
        <f>AVERAGE(O67)</f>
        <v>24.8034</v>
      </c>
      <c r="Q67" s="4">
        <f>SUM(P67,-P74)</f>
        <v>-2.5959000000000003</v>
      </c>
      <c r="R67" s="4">
        <f>SUM(Q70,-Q67)</f>
        <v>6.5400000000000347E-2</v>
      </c>
      <c r="S67" s="14">
        <f>POWER(2,-R67)</f>
        <v>0.95568031001262732</v>
      </c>
      <c r="BF67" s="17" t="s">
        <v>20</v>
      </c>
      <c r="BG67" s="16" t="s">
        <v>28</v>
      </c>
      <c r="BH67" s="4" t="s">
        <v>9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9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9</v>
      </c>
      <c r="D68" s="7"/>
      <c r="F68" s="4"/>
      <c r="G68" s="4"/>
      <c r="H68" s="4"/>
      <c r="I68" s="5"/>
      <c r="K68" s="4" t="s">
        <v>5</v>
      </c>
      <c r="L68" s="7"/>
      <c r="M68" s="4" t="s">
        <v>9</v>
      </c>
      <c r="N68" s="7"/>
      <c r="P68" s="4"/>
      <c r="Q68" s="4"/>
      <c r="R68" s="4"/>
      <c r="S68" s="5"/>
      <c r="BF68" s="4" t="s">
        <v>5</v>
      </c>
      <c r="BG68" s="7"/>
      <c r="BH68" s="4" t="s">
        <v>9</v>
      </c>
      <c r="BI68" s="7"/>
      <c r="BK68" s="4"/>
      <c r="BL68" s="4"/>
      <c r="BM68" s="4"/>
      <c r="BN68" s="5"/>
      <c r="BP68" s="4" t="s">
        <v>5</v>
      </c>
      <c r="BQ68" s="7"/>
      <c r="BR68" s="4" t="s">
        <v>9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9</v>
      </c>
      <c r="D70" s="6"/>
      <c r="E70">
        <f>P89</f>
        <v>27.4358</v>
      </c>
      <c r="F70" s="4">
        <f>AVERAGE(E70:E71)</f>
        <v>27.4358</v>
      </c>
      <c r="G70" s="4">
        <f>SUM(F70,-F77)</f>
        <v>-2.5655999999999999</v>
      </c>
      <c r="H70" s="4"/>
      <c r="I70" s="5"/>
      <c r="K70" s="4" t="s">
        <v>6</v>
      </c>
      <c r="L70" s="7"/>
      <c r="M70" s="4" t="s">
        <v>9</v>
      </c>
      <c r="N70" s="6"/>
      <c r="O70" s="15">
        <f>P88</f>
        <v>24.773299999999999</v>
      </c>
      <c r="P70" s="4">
        <f>AVERAGE(O70:O71)</f>
        <v>24.773299999999999</v>
      </c>
      <c r="Q70" s="4">
        <f>SUM(P70,-P77)</f>
        <v>-2.5305</v>
      </c>
      <c r="R70" s="4"/>
      <c r="S70" s="5"/>
      <c r="BF70" s="4" t="s">
        <v>6</v>
      </c>
      <c r="BG70" s="7"/>
      <c r="BH70" s="4" t="s">
        <v>9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9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9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9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9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9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27.3993</v>
      </c>
      <c r="F74" s="4">
        <f>AVERAGE(E74)</f>
        <v>27.3993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27.3993</v>
      </c>
      <c r="P74" s="4">
        <f>AVERAGE(O74)</f>
        <v>27.3993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30.0014</v>
      </c>
      <c r="F77" s="4">
        <f>AVERAGE(E77:E78)</f>
        <v>30.0014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27.303799999999999</v>
      </c>
      <c r="P77" s="4">
        <f>AVERAGE(O77:O78)</f>
        <v>27.303799999999999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9</v>
      </c>
      <c r="D83" s="4"/>
      <c r="E83" s="15">
        <f>P87</f>
        <v>24.8034</v>
      </c>
      <c r="F83" s="4">
        <f>AVERAGE(E83:E84)</f>
        <v>24.8034</v>
      </c>
      <c r="G83" s="4">
        <f>SUM(F83,-F90)</f>
        <v>-2.5959000000000003</v>
      </c>
      <c r="H83" s="4">
        <f>SUM(G86,-G83)</f>
        <v>0.19430000000000192</v>
      </c>
      <c r="I83" s="14">
        <f>POWER(2,-H83)</f>
        <v>0.87399685897532797</v>
      </c>
      <c r="BF83" s="17" t="s">
        <v>20</v>
      </c>
      <c r="BG83" s="16" t="s">
        <v>30</v>
      </c>
      <c r="BH83" s="4" t="s">
        <v>9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9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9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9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9</v>
      </c>
      <c r="D86" s="6"/>
      <c r="E86">
        <f>P90</f>
        <v>27.511800000000001</v>
      </c>
      <c r="F86" s="4">
        <f>AVERAGE(E86:E87)</f>
        <v>27.511800000000001</v>
      </c>
      <c r="G86" s="4">
        <f>SUM(F86,-F93)</f>
        <v>-2.4015999999999984</v>
      </c>
      <c r="H86" s="4"/>
      <c r="I86" s="5"/>
      <c r="O86" s="13" t="s">
        <v>22</v>
      </c>
      <c r="P86" s="13" t="s">
        <v>9</v>
      </c>
      <c r="BF86" s="4" t="s">
        <v>6</v>
      </c>
      <c r="BG86" s="7"/>
      <c r="BH86" s="4" t="s">
        <v>9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9</v>
      </c>
      <c r="D87" s="4"/>
      <c r="E87" s="8" t="s">
        <v>7</v>
      </c>
      <c r="F87" s="4"/>
      <c r="G87" s="4"/>
      <c r="H87" s="4"/>
      <c r="I87" s="5"/>
      <c r="N87" t="s">
        <v>77</v>
      </c>
      <c r="O87">
        <v>27.3993</v>
      </c>
      <c r="P87">
        <v>24.8034</v>
      </c>
      <c r="BF87" s="4" t="s">
        <v>6</v>
      </c>
      <c r="BG87" s="7"/>
      <c r="BH87" s="4" t="s">
        <v>9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77</v>
      </c>
      <c r="O88">
        <v>27.303799999999999</v>
      </c>
      <c r="P88">
        <v>24.773299999999999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68</v>
      </c>
      <c r="O89">
        <v>30.0014</v>
      </c>
      <c r="P89">
        <v>27.4358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27.3993</v>
      </c>
      <c r="F90" s="4">
        <f>AVERAGE(E90:E91)</f>
        <v>27.3993</v>
      </c>
      <c r="G90" s="4"/>
      <c r="H90" s="4"/>
      <c r="I90" s="5"/>
      <c r="N90" t="s">
        <v>68</v>
      </c>
      <c r="O90">
        <v>29.913399999999999</v>
      </c>
      <c r="P90">
        <v>27.511800000000001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29.913399999999999</v>
      </c>
      <c r="F93" s="4">
        <f>AVERAGE(E93:E94)</f>
        <v>29.913399999999999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9</v>
      </c>
      <c r="D99" s="4"/>
      <c r="E99" s="15">
        <f>P119</f>
        <v>24.9879</v>
      </c>
      <c r="F99" s="4">
        <f>AVERAGE(E99)</f>
        <v>24.9879</v>
      </c>
      <c r="G99" s="4">
        <f>SUM(F99,-F106)</f>
        <v>-4.1997</v>
      </c>
      <c r="H99" s="4">
        <f>SUM(G102,-G99)</f>
        <v>-0.8429000000000002</v>
      </c>
      <c r="I99" s="14">
        <f>POWER(2,-H99)</f>
        <v>1.7936519885332269</v>
      </c>
      <c r="K99" s="17" t="s">
        <v>35</v>
      </c>
      <c r="L99" s="16" t="s">
        <v>28</v>
      </c>
      <c r="M99" s="4" t="s">
        <v>9</v>
      </c>
      <c r="N99" s="4"/>
      <c r="O99" s="15">
        <f>P119</f>
        <v>24.9879</v>
      </c>
      <c r="P99" s="4">
        <f>AVERAGE(O99)</f>
        <v>24.9879</v>
      </c>
      <c r="Q99" s="4">
        <f>SUM(P99,-P106)</f>
        <v>-4.1997</v>
      </c>
      <c r="R99" s="4">
        <f>SUM(Q102,-Q99)</f>
        <v>3.9799999999999613E-2</v>
      </c>
      <c r="S99" s="14">
        <f>POWER(2,-R99)</f>
        <v>0.97278979536590904</v>
      </c>
    </row>
    <row r="100" spans="1:19" x14ac:dyDescent="0.2">
      <c r="A100" s="4" t="s">
        <v>5</v>
      </c>
      <c r="B100" s="7"/>
      <c r="C100" s="4" t="s">
        <v>9</v>
      </c>
      <c r="D100" s="7"/>
      <c r="F100" s="4"/>
      <c r="G100" s="4"/>
      <c r="H100" s="4"/>
      <c r="I100" s="5"/>
      <c r="K100" s="4" t="s">
        <v>5</v>
      </c>
      <c r="L100" s="7"/>
      <c r="M100" s="4" t="s">
        <v>9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9</v>
      </c>
      <c r="D102" s="6"/>
      <c r="E102">
        <f>P121</f>
        <v>22.720500000000001</v>
      </c>
      <c r="F102" s="4">
        <f>AVERAGE(E102:E103)</f>
        <v>22.720500000000001</v>
      </c>
      <c r="G102" s="4">
        <f>SUM(F102,-F109)</f>
        <v>-5.0426000000000002</v>
      </c>
      <c r="H102" s="4"/>
      <c r="I102" s="5"/>
      <c r="K102" s="4" t="s">
        <v>6</v>
      </c>
      <c r="L102" s="7"/>
      <c r="M102" s="4" t="s">
        <v>9</v>
      </c>
      <c r="N102" s="6"/>
      <c r="O102" s="15">
        <f>P120</f>
        <v>25.055900000000001</v>
      </c>
      <c r="P102" s="4">
        <f>AVERAGE(O102:O103)</f>
        <v>25.055900000000001</v>
      </c>
      <c r="Q102" s="4">
        <f>SUM(P102,-P109)</f>
        <v>-4.1599000000000004</v>
      </c>
      <c r="R102" s="4"/>
      <c r="S102" s="5"/>
    </row>
    <row r="103" spans="1:19" x14ac:dyDescent="0.2">
      <c r="A103" s="4" t="s">
        <v>6</v>
      </c>
      <c r="B103" s="7"/>
      <c r="C103" s="4" t="s">
        <v>9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9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29.1876</v>
      </c>
      <c r="F106" s="4">
        <f>AVERAGE(E106)</f>
        <v>29.1876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29.1876</v>
      </c>
      <c r="P106" s="4">
        <f>AVERAGE(O106)</f>
        <v>29.1876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27.763100000000001</v>
      </c>
      <c r="F109" s="4">
        <f>AVERAGE(E109:E110)</f>
        <v>27.763100000000001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29.215800000000002</v>
      </c>
      <c r="P109" s="4">
        <f>AVERAGE(O109:O110)</f>
        <v>29.215800000000002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9</v>
      </c>
      <c r="D115" s="4"/>
      <c r="E115" s="15">
        <f>P119</f>
        <v>24.9879</v>
      </c>
      <c r="F115" s="4">
        <f>AVERAGE(E115:E116)</f>
        <v>24.9879</v>
      </c>
      <c r="G115" s="4">
        <f>SUM(F115,-F122)</f>
        <v>-4.1997</v>
      </c>
      <c r="H115" s="4">
        <f>SUM(G118,-G115)</f>
        <v>-0.59759999999999991</v>
      </c>
      <c r="I115" s="14">
        <f>POWER(2,-H115)</f>
        <v>1.5131971874569448</v>
      </c>
    </row>
    <row r="116" spans="1:16" x14ac:dyDescent="0.2">
      <c r="A116" s="4" t="s">
        <v>5</v>
      </c>
      <c r="B116" s="7"/>
      <c r="C116" s="4" t="s">
        <v>9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9</v>
      </c>
      <c r="D118" s="6"/>
      <c r="E118">
        <f>P122</f>
        <v>22.776800000000001</v>
      </c>
      <c r="F118" s="4">
        <f>AVERAGE(E118:E119)</f>
        <v>22.776800000000001</v>
      </c>
      <c r="G118" s="4">
        <f>SUM(F118,-F125)</f>
        <v>-4.7972999999999999</v>
      </c>
      <c r="H118" s="4"/>
      <c r="I118" s="5"/>
      <c r="O118" s="13" t="s">
        <v>22</v>
      </c>
      <c r="P118" s="13" t="s">
        <v>9</v>
      </c>
    </row>
    <row r="119" spans="1:16" x14ac:dyDescent="0.2">
      <c r="A119" s="4" t="s">
        <v>6</v>
      </c>
      <c r="B119" s="7"/>
      <c r="C119" s="4" t="s">
        <v>9</v>
      </c>
      <c r="D119" s="4"/>
      <c r="E119" s="8" t="s">
        <v>7</v>
      </c>
      <c r="F119" s="4"/>
      <c r="G119" s="4"/>
      <c r="H119" s="4"/>
      <c r="I119" s="5"/>
      <c r="N119" s="26" t="s">
        <v>78</v>
      </c>
      <c r="O119" s="26">
        <v>29.1876</v>
      </c>
      <c r="P119" s="26">
        <v>24.9879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79</v>
      </c>
      <c r="O120" s="26">
        <v>29.215800000000002</v>
      </c>
      <c r="P120" s="26">
        <v>25.055900000000001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45</v>
      </c>
      <c r="O121" s="26">
        <v>27.763100000000001</v>
      </c>
      <c r="P121" s="26">
        <v>22.720500000000001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29.1876</v>
      </c>
      <c r="F122" s="4">
        <f>AVERAGE(E122:E123)</f>
        <v>29.1876</v>
      </c>
      <c r="G122" s="4"/>
      <c r="H122" s="4"/>
      <c r="I122" s="5"/>
      <c r="N122" s="26" t="s">
        <v>45</v>
      </c>
      <c r="O122" s="26">
        <v>27.574100000000001</v>
      </c>
      <c r="P122" s="26">
        <v>22.776800000000001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27.574100000000001</v>
      </c>
      <c r="F125" s="4">
        <f>AVERAGE(E125:E126)</f>
        <v>27.574100000000001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29" spans="1:19" ht="17" thickBot="1" x14ac:dyDescent="0.25"/>
    <row r="130" spans="1:19" x14ac:dyDescent="0.2">
      <c r="A130" s="20" t="s">
        <v>17</v>
      </c>
      <c r="B130" s="19" t="s">
        <v>16</v>
      </c>
      <c r="C130" s="19" t="s">
        <v>15</v>
      </c>
      <c r="D130" s="19" t="s">
        <v>14</v>
      </c>
      <c r="E130" s="19" t="s">
        <v>13</v>
      </c>
      <c r="F130" s="19" t="s">
        <v>12</v>
      </c>
      <c r="G130" s="19" t="s">
        <v>26</v>
      </c>
      <c r="H130" s="19" t="s">
        <v>27</v>
      </c>
      <c r="I130" s="18" t="s">
        <v>11</v>
      </c>
      <c r="K130" s="20" t="s">
        <v>17</v>
      </c>
      <c r="L130" s="19" t="s">
        <v>16</v>
      </c>
      <c r="M130" s="19" t="s">
        <v>15</v>
      </c>
      <c r="N130" s="19" t="s">
        <v>14</v>
      </c>
      <c r="O130" s="19" t="s">
        <v>13</v>
      </c>
      <c r="P130" s="19" t="s">
        <v>12</v>
      </c>
      <c r="Q130" s="19" t="s">
        <v>26</v>
      </c>
      <c r="R130" s="19" t="s">
        <v>27</v>
      </c>
      <c r="S130" s="18" t="s">
        <v>11</v>
      </c>
    </row>
    <row r="131" spans="1:19" x14ac:dyDescent="0.2">
      <c r="A131" s="17" t="s">
        <v>10</v>
      </c>
      <c r="B131" s="16" t="s">
        <v>28</v>
      </c>
      <c r="C131" s="4" t="s">
        <v>9</v>
      </c>
      <c r="D131" s="4"/>
      <c r="E131" s="15">
        <f>P151</f>
        <v>25.3674</v>
      </c>
      <c r="F131" s="4">
        <f>AVERAGE(E131)</f>
        <v>25.3674</v>
      </c>
      <c r="G131" s="4">
        <f>SUM(F131,-F138)</f>
        <v>-2.7663000000000011</v>
      </c>
      <c r="H131" s="4">
        <f>SUM(G134,-G131)</f>
        <v>-1.4906999999999968</v>
      </c>
      <c r="I131" s="14">
        <f>POWER(2,-H131)</f>
        <v>2.8102529639748761</v>
      </c>
      <c r="K131" s="17" t="s">
        <v>36</v>
      </c>
      <c r="L131" s="16" t="s">
        <v>28</v>
      </c>
      <c r="M131" s="4" t="s">
        <v>9</v>
      </c>
      <c r="N131" s="4"/>
      <c r="O131" s="15">
        <f>P151</f>
        <v>25.3674</v>
      </c>
      <c r="P131" s="4">
        <f>AVERAGE(O131)</f>
        <v>25.3674</v>
      </c>
      <c r="Q131" s="4">
        <f>SUM(P131,-P138)</f>
        <v>-2.7663000000000011</v>
      </c>
      <c r="R131" s="4">
        <f>SUM(Q134,-Q131)</f>
        <v>0.28280000000000172</v>
      </c>
      <c r="S131" s="14">
        <f>POWER(2,-R131)</f>
        <v>0.82199413197962712</v>
      </c>
    </row>
    <row r="132" spans="1:19" x14ac:dyDescent="0.2">
      <c r="A132" s="4" t="s">
        <v>5</v>
      </c>
      <c r="B132" s="7"/>
      <c r="C132" s="4" t="s">
        <v>9</v>
      </c>
      <c r="D132" s="7"/>
      <c r="F132" s="4"/>
      <c r="G132" s="4"/>
      <c r="H132" s="4"/>
      <c r="I132" s="5"/>
      <c r="K132" s="4" t="s">
        <v>5</v>
      </c>
      <c r="L132" s="7"/>
      <c r="M132" s="4" t="s">
        <v>9</v>
      </c>
      <c r="N132" s="7"/>
      <c r="P132" s="4"/>
      <c r="Q132" s="4"/>
      <c r="R132" s="4"/>
      <c r="S132" s="5"/>
    </row>
    <row r="133" spans="1:19" x14ac:dyDescent="0.2">
      <c r="A133" s="4" t="s">
        <v>5</v>
      </c>
      <c r="B133" s="7"/>
      <c r="C133" s="4"/>
      <c r="D133" s="7"/>
      <c r="E133" s="4">
        <v>0</v>
      </c>
      <c r="F133" s="4"/>
      <c r="G133" s="4"/>
      <c r="H133" s="4"/>
      <c r="I133" s="5"/>
      <c r="K133" s="4" t="s">
        <v>5</v>
      </c>
      <c r="L133" s="7"/>
      <c r="M133" s="4"/>
      <c r="N133" s="7"/>
      <c r="O133" s="4">
        <v>0</v>
      </c>
      <c r="P133" s="4"/>
      <c r="Q133" s="4"/>
      <c r="R133" s="4"/>
      <c r="S133" s="5"/>
    </row>
    <row r="134" spans="1:19" x14ac:dyDescent="0.2">
      <c r="A134" s="4" t="s">
        <v>6</v>
      </c>
      <c r="B134" s="7"/>
      <c r="C134" s="4" t="s">
        <v>9</v>
      </c>
      <c r="D134" s="6"/>
      <c r="E134">
        <f>P153</f>
        <v>23.930900000000001</v>
      </c>
      <c r="F134" s="4">
        <f>AVERAGE(E134:E135)</f>
        <v>23.930900000000001</v>
      </c>
      <c r="G134" s="4">
        <f>SUM(F134,-F141)</f>
        <v>-4.2569999999999979</v>
      </c>
      <c r="H134" s="4"/>
      <c r="I134" s="5"/>
      <c r="K134" s="4" t="s">
        <v>6</v>
      </c>
      <c r="L134" s="7"/>
      <c r="M134" s="4" t="s">
        <v>9</v>
      </c>
      <c r="N134" s="6"/>
      <c r="O134" s="15">
        <f>P152</f>
        <v>25.4434</v>
      </c>
      <c r="P134" s="4">
        <f>AVERAGE(O134:O135)</f>
        <v>25.4434</v>
      </c>
      <c r="Q134" s="4">
        <f>SUM(P134,-P141)</f>
        <v>-2.4834999999999994</v>
      </c>
      <c r="R134" s="4"/>
      <c r="S134" s="5"/>
    </row>
    <row r="135" spans="1:19" x14ac:dyDescent="0.2">
      <c r="A135" s="4" t="s">
        <v>6</v>
      </c>
      <c r="B135" s="7"/>
      <c r="C135" s="4" t="s">
        <v>9</v>
      </c>
      <c r="D135" s="4"/>
      <c r="E135" s="8" t="s">
        <v>7</v>
      </c>
      <c r="F135" s="4"/>
      <c r="G135" s="4"/>
      <c r="H135" s="4"/>
      <c r="I135" s="5"/>
      <c r="K135" s="4" t="s">
        <v>6</v>
      </c>
      <c r="L135" s="7"/>
      <c r="M135" s="4" t="s">
        <v>9</v>
      </c>
      <c r="N135" s="4"/>
      <c r="O135" s="8" t="s">
        <v>7</v>
      </c>
      <c r="P135" s="4"/>
      <c r="Q135" s="4"/>
      <c r="R135" s="4"/>
      <c r="S135" s="5"/>
    </row>
    <row r="136" spans="1:19" x14ac:dyDescent="0.2">
      <c r="A136" s="4" t="s">
        <v>6</v>
      </c>
      <c r="B136" s="7"/>
      <c r="C136" s="4"/>
      <c r="D136" s="6"/>
      <c r="E136" s="4">
        <v>0</v>
      </c>
      <c r="F136" s="4"/>
      <c r="G136" s="4"/>
      <c r="H136" s="4"/>
      <c r="I136" s="5"/>
      <c r="K136" s="4" t="s">
        <v>6</v>
      </c>
      <c r="L136" s="7"/>
      <c r="M136" s="4"/>
      <c r="N136" s="6"/>
      <c r="O136" s="4">
        <v>0</v>
      </c>
      <c r="P136" s="4"/>
      <c r="Q136" s="4"/>
      <c r="R136" s="4"/>
      <c r="S136" s="5"/>
    </row>
    <row r="137" spans="1:19" ht="17" thickBot="1" x14ac:dyDescent="0.25">
      <c r="A137" s="12" t="s">
        <v>4</v>
      </c>
      <c r="B137" s="7"/>
      <c r="C137" s="4"/>
      <c r="D137" s="11"/>
      <c r="E137" s="11"/>
      <c r="F137" s="11"/>
      <c r="G137" s="4"/>
      <c r="H137" s="4"/>
      <c r="I137" s="5"/>
      <c r="K137" s="12" t="s">
        <v>4</v>
      </c>
      <c r="L137" s="7"/>
      <c r="M137" s="4"/>
      <c r="N137" s="11"/>
      <c r="O137" s="11"/>
      <c r="P137" s="11"/>
      <c r="Q137" s="4"/>
      <c r="R137" s="4"/>
      <c r="S137" s="5"/>
    </row>
    <row r="138" spans="1:19" ht="17" thickTop="1" x14ac:dyDescent="0.2">
      <c r="A138" s="4" t="s">
        <v>8</v>
      </c>
      <c r="B138" s="7"/>
      <c r="C138" s="4" t="s">
        <v>22</v>
      </c>
      <c r="D138" s="7"/>
      <c r="E138" s="10">
        <f>O151</f>
        <v>28.133700000000001</v>
      </c>
      <c r="F138" s="4">
        <f>AVERAGE(E138)</f>
        <v>28.133700000000001</v>
      </c>
      <c r="G138" s="4"/>
      <c r="H138" s="4"/>
      <c r="I138" s="5"/>
      <c r="K138" s="4" t="s">
        <v>8</v>
      </c>
      <c r="L138" s="7"/>
      <c r="M138" s="4" t="s">
        <v>22</v>
      </c>
      <c r="N138" s="7"/>
      <c r="O138" s="10">
        <f>O151</f>
        <v>28.133700000000001</v>
      </c>
      <c r="P138" s="4">
        <f>AVERAGE(O138)</f>
        <v>28.133700000000001</v>
      </c>
      <c r="Q138" s="4"/>
      <c r="R138" s="4"/>
      <c r="S138" s="5"/>
    </row>
    <row r="139" spans="1:19" x14ac:dyDescent="0.2">
      <c r="A139" s="4" t="s">
        <v>5</v>
      </c>
      <c r="B139" s="7"/>
      <c r="C139" s="4" t="s">
        <v>22</v>
      </c>
      <c r="D139" s="7"/>
      <c r="F139" s="4"/>
      <c r="G139" s="4"/>
      <c r="H139" s="4"/>
      <c r="I139" s="5"/>
      <c r="K139" s="4" t="s">
        <v>5</v>
      </c>
      <c r="L139" s="7"/>
      <c r="M139" s="4" t="s">
        <v>22</v>
      </c>
      <c r="N139" s="7"/>
      <c r="P139" s="4"/>
      <c r="Q139" s="4"/>
      <c r="R139" s="4"/>
      <c r="S139" s="5"/>
    </row>
    <row r="140" spans="1:19" x14ac:dyDescent="0.2">
      <c r="A140" s="4" t="s">
        <v>5</v>
      </c>
      <c r="B140" s="7"/>
      <c r="C140" s="4"/>
      <c r="D140" s="7"/>
      <c r="E140" s="4">
        <v>0</v>
      </c>
      <c r="F140" s="4"/>
      <c r="G140" s="4"/>
      <c r="H140" s="4"/>
      <c r="I140" s="5"/>
      <c r="K140" s="4" t="s">
        <v>5</v>
      </c>
      <c r="L140" s="7"/>
      <c r="M140" s="4"/>
      <c r="N140" s="7"/>
      <c r="O140" s="4">
        <v>0</v>
      </c>
      <c r="P140" s="4"/>
      <c r="Q140" s="4"/>
      <c r="R140" s="4"/>
      <c r="S140" s="5"/>
    </row>
    <row r="141" spans="1:19" x14ac:dyDescent="0.2">
      <c r="A141" s="4" t="s">
        <v>6</v>
      </c>
      <c r="B141" s="7"/>
      <c r="C141" s="4" t="s">
        <v>22</v>
      </c>
      <c r="D141" s="6"/>
      <c r="E141">
        <f>O153</f>
        <v>28.187899999999999</v>
      </c>
      <c r="F141" s="4">
        <f>AVERAGE(E141:E142)</f>
        <v>28.187899999999999</v>
      </c>
      <c r="G141" s="4"/>
      <c r="H141" s="4"/>
      <c r="I141" s="5"/>
      <c r="K141" s="4" t="s">
        <v>6</v>
      </c>
      <c r="L141" s="7"/>
      <c r="M141" s="4" t="s">
        <v>22</v>
      </c>
      <c r="N141" s="6"/>
      <c r="O141" s="21">
        <f>O152</f>
        <v>27.9269</v>
      </c>
      <c r="P141" s="4">
        <f>AVERAGE(O141:O142)</f>
        <v>27.9269</v>
      </c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 s="8" t="s">
        <v>7</v>
      </c>
      <c r="F142" s="4"/>
      <c r="G142" s="4"/>
      <c r="H142" s="4"/>
      <c r="I142" s="5"/>
      <c r="K142" s="4" t="s">
        <v>6</v>
      </c>
      <c r="L142" s="7"/>
      <c r="M142" s="4" t="s">
        <v>22</v>
      </c>
      <c r="N142" s="6"/>
      <c r="O142" s="8" t="s">
        <v>7</v>
      </c>
      <c r="P142" s="4"/>
      <c r="Q142" s="4"/>
      <c r="R142" s="4"/>
      <c r="S142" s="5"/>
    </row>
    <row r="143" spans="1:19" x14ac:dyDescent="0.2">
      <c r="A143" s="4" t="s">
        <v>6</v>
      </c>
      <c r="B143" s="7"/>
      <c r="C143" s="4"/>
      <c r="D143" s="6"/>
      <c r="E143" s="4">
        <v>0</v>
      </c>
      <c r="F143" s="4"/>
      <c r="G143" s="4"/>
      <c r="H143" s="4"/>
      <c r="I143" s="5"/>
      <c r="K143" s="4" t="s">
        <v>6</v>
      </c>
      <c r="L143" s="7"/>
      <c r="M143" s="4"/>
      <c r="N143" s="6"/>
      <c r="O143" s="4">
        <v>0</v>
      </c>
      <c r="P143" s="4"/>
      <c r="Q143" s="4"/>
      <c r="R143" s="4"/>
      <c r="S143" s="5"/>
    </row>
    <row r="144" spans="1:19" ht="17" thickBot="1" x14ac:dyDescent="0.25">
      <c r="A144" s="4" t="s">
        <v>5</v>
      </c>
      <c r="B144" s="3" t="s">
        <v>4</v>
      </c>
      <c r="C144" s="4"/>
      <c r="D144" s="3"/>
      <c r="E144" s="3"/>
      <c r="F144" s="3"/>
      <c r="G144" s="3"/>
      <c r="H144" s="3"/>
      <c r="I144" s="2"/>
      <c r="K144" s="4" t="s">
        <v>5</v>
      </c>
      <c r="L144" s="3" t="s">
        <v>4</v>
      </c>
      <c r="M144" s="4"/>
      <c r="N144" s="3"/>
      <c r="O144" s="3"/>
      <c r="P144" s="3"/>
      <c r="Q144" s="3"/>
      <c r="R144" s="3"/>
      <c r="S144" s="2"/>
    </row>
    <row r="145" spans="1:16" ht="17" thickBot="1" x14ac:dyDescent="0.25"/>
    <row r="146" spans="1:16" x14ac:dyDescent="0.2">
      <c r="A146" s="20" t="s">
        <v>17</v>
      </c>
      <c r="B146" s="19" t="s">
        <v>16</v>
      </c>
      <c r="C146" s="19" t="s">
        <v>15</v>
      </c>
      <c r="D146" s="19" t="s">
        <v>14</v>
      </c>
      <c r="E146" s="19" t="s">
        <v>13</v>
      </c>
      <c r="F146" s="19" t="s">
        <v>12</v>
      </c>
      <c r="G146" s="19" t="s">
        <v>26</v>
      </c>
      <c r="H146" s="19" t="s">
        <v>27</v>
      </c>
      <c r="I146" s="18" t="s">
        <v>11</v>
      </c>
    </row>
    <row r="147" spans="1:16" x14ac:dyDescent="0.2">
      <c r="A147" s="17" t="s">
        <v>10</v>
      </c>
      <c r="B147" s="16" t="s">
        <v>30</v>
      </c>
      <c r="C147" s="4" t="s">
        <v>9</v>
      </c>
      <c r="D147" s="4"/>
      <c r="E147" s="15">
        <f>P151</f>
        <v>25.3674</v>
      </c>
      <c r="F147" s="4">
        <f>AVERAGE(E147:E148)</f>
        <v>25.3674</v>
      </c>
      <c r="G147" s="4">
        <f>SUM(F147,-F154)</f>
        <v>-2.7663000000000011</v>
      </c>
      <c r="H147" s="4">
        <f>SUM(G150,-G147)</f>
        <v>-1.5094999999999992</v>
      </c>
      <c r="I147" s="14">
        <f>POWER(2,-H147)</f>
        <v>2.8471134858436313</v>
      </c>
    </row>
    <row r="148" spans="1:16" x14ac:dyDescent="0.2">
      <c r="A148" s="4" t="s">
        <v>5</v>
      </c>
      <c r="B148" s="7"/>
      <c r="C148" s="4" t="s">
        <v>9</v>
      </c>
      <c r="D148" s="7"/>
      <c r="E148" s="8" t="s">
        <v>7</v>
      </c>
      <c r="F148" s="4"/>
      <c r="G148" s="4"/>
      <c r="H148" s="4"/>
      <c r="I148" s="5"/>
    </row>
    <row r="149" spans="1:16" x14ac:dyDescent="0.2">
      <c r="A149" s="4" t="s">
        <v>5</v>
      </c>
      <c r="B149" s="7"/>
      <c r="C149" s="4"/>
      <c r="D149" s="7"/>
      <c r="E149" s="4">
        <v>0</v>
      </c>
      <c r="F149" s="4"/>
      <c r="G149" s="4"/>
      <c r="H149" s="4"/>
      <c r="I149" s="5"/>
    </row>
    <row r="150" spans="1:16" x14ac:dyDescent="0.2">
      <c r="A150" s="4" t="s">
        <v>6</v>
      </c>
      <c r="B150" s="7"/>
      <c r="C150" s="4" t="s">
        <v>9</v>
      </c>
      <c r="D150" s="6"/>
      <c r="E150">
        <f>P154</f>
        <v>23.881799999999998</v>
      </c>
      <c r="F150" s="4">
        <f>AVERAGE(E150:E151)</f>
        <v>23.881799999999998</v>
      </c>
      <c r="G150" s="4">
        <f>SUM(F150,-F157)</f>
        <v>-4.2758000000000003</v>
      </c>
      <c r="H150" s="4"/>
      <c r="I150" s="5"/>
      <c r="O150" s="13" t="s">
        <v>22</v>
      </c>
      <c r="P150" s="13" t="s">
        <v>9</v>
      </c>
    </row>
    <row r="151" spans="1:16" x14ac:dyDescent="0.2">
      <c r="A151" s="4" t="s">
        <v>6</v>
      </c>
      <c r="B151" s="7"/>
      <c r="C151" s="4" t="s">
        <v>9</v>
      </c>
      <c r="D151" s="4"/>
      <c r="E151" s="8" t="s">
        <v>7</v>
      </c>
      <c r="F151" s="4"/>
      <c r="G151" s="4"/>
      <c r="H151" s="4"/>
      <c r="I151" s="5"/>
      <c r="N151" t="s">
        <v>76</v>
      </c>
      <c r="O151">
        <v>28.133700000000001</v>
      </c>
      <c r="P151">
        <v>25.3674</v>
      </c>
    </row>
    <row r="152" spans="1:16" x14ac:dyDescent="0.2">
      <c r="A152" s="4" t="s">
        <v>6</v>
      </c>
      <c r="B152" s="7"/>
      <c r="C152" s="4"/>
      <c r="D152" s="6"/>
      <c r="E152" s="4">
        <v>0</v>
      </c>
      <c r="F152" s="4"/>
      <c r="G152" s="4"/>
      <c r="H152" s="4"/>
      <c r="I152" s="5"/>
      <c r="N152" t="s">
        <v>76</v>
      </c>
      <c r="O152">
        <v>27.9269</v>
      </c>
      <c r="P152">
        <v>25.4434</v>
      </c>
    </row>
    <row r="153" spans="1:16" ht="17" thickBot="1" x14ac:dyDescent="0.25">
      <c r="A153" s="12" t="s">
        <v>4</v>
      </c>
      <c r="B153" s="7"/>
      <c r="C153" s="4"/>
      <c r="D153" s="11"/>
      <c r="E153" s="11"/>
      <c r="F153" s="11"/>
      <c r="G153" s="4"/>
      <c r="H153" s="4"/>
      <c r="I153" s="5"/>
      <c r="N153" t="s">
        <v>67</v>
      </c>
      <c r="O153">
        <v>28.187899999999999</v>
      </c>
      <c r="P153">
        <v>23.930900000000001</v>
      </c>
    </row>
    <row r="154" spans="1:16" ht="17" thickTop="1" x14ac:dyDescent="0.2">
      <c r="A154" s="4" t="s">
        <v>8</v>
      </c>
      <c r="B154" s="7"/>
      <c r="C154" s="4" t="s">
        <v>22</v>
      </c>
      <c r="D154" s="7"/>
      <c r="E154" s="10">
        <f>O151</f>
        <v>28.133700000000001</v>
      </c>
      <c r="F154" s="4">
        <f>AVERAGE(E154:E155)</f>
        <v>28.133700000000001</v>
      </c>
      <c r="G154" s="4"/>
      <c r="H154" s="4"/>
      <c r="I154" s="5"/>
      <c r="N154" t="s">
        <v>67</v>
      </c>
      <c r="O154">
        <v>28.157599999999999</v>
      </c>
      <c r="P154">
        <v>23.881799999999998</v>
      </c>
    </row>
    <row r="155" spans="1:16" x14ac:dyDescent="0.2">
      <c r="A155" s="4" t="s">
        <v>5</v>
      </c>
      <c r="B155" s="7"/>
      <c r="C155" s="4" t="s">
        <v>22</v>
      </c>
      <c r="D155" s="7"/>
      <c r="E155" s="8" t="s">
        <v>7</v>
      </c>
      <c r="F155" s="4"/>
      <c r="G155" s="4"/>
      <c r="H155" s="4"/>
      <c r="I155" s="5"/>
    </row>
    <row r="156" spans="1:16" x14ac:dyDescent="0.2">
      <c r="A156" s="4" t="s">
        <v>5</v>
      </c>
      <c r="B156" s="7"/>
      <c r="C156" s="4"/>
      <c r="D156" s="7"/>
      <c r="E156" s="4">
        <v>0</v>
      </c>
      <c r="F156" s="4"/>
      <c r="G156" s="4"/>
      <c r="H156" s="4"/>
      <c r="I156" s="5"/>
    </row>
    <row r="157" spans="1:16" x14ac:dyDescent="0.2">
      <c r="A157" s="4" t="s">
        <v>6</v>
      </c>
      <c r="B157" s="7"/>
      <c r="C157" s="4" t="s">
        <v>22</v>
      </c>
      <c r="D157" s="6"/>
      <c r="E157">
        <f>O154</f>
        <v>28.157599999999999</v>
      </c>
      <c r="F157" s="4">
        <f>AVERAGE(E157:E158)</f>
        <v>28.157599999999999</v>
      </c>
      <c r="G157" s="4"/>
      <c r="H157" s="4"/>
      <c r="I157" s="5"/>
    </row>
    <row r="158" spans="1:16" x14ac:dyDescent="0.2">
      <c r="A158" s="4" t="s">
        <v>6</v>
      </c>
      <c r="B158" s="7"/>
      <c r="C158" s="4" t="s">
        <v>22</v>
      </c>
      <c r="D158" s="6"/>
      <c r="E158" s="8" t="s">
        <v>7</v>
      </c>
      <c r="F158" s="4"/>
      <c r="G158" s="4"/>
      <c r="H158" s="4"/>
      <c r="I158" s="5"/>
    </row>
    <row r="159" spans="1:16" x14ac:dyDescent="0.2">
      <c r="A159" s="4" t="s">
        <v>6</v>
      </c>
      <c r="B159" s="7"/>
      <c r="C159" s="4"/>
      <c r="D159" s="6"/>
      <c r="E159" s="4">
        <v>0</v>
      </c>
      <c r="F159" s="4"/>
      <c r="G159" s="4"/>
      <c r="H159" s="4"/>
      <c r="I159" s="5"/>
    </row>
    <row r="160" spans="1:16" ht="17" thickBot="1" x14ac:dyDescent="0.25">
      <c r="A160" s="4" t="s">
        <v>5</v>
      </c>
      <c r="B160" s="3" t="s">
        <v>4</v>
      </c>
      <c r="C160" s="4"/>
      <c r="D160" s="3"/>
      <c r="E160" s="3"/>
      <c r="F160" s="3"/>
      <c r="G160" s="3"/>
      <c r="H160" s="3"/>
      <c r="I160" s="2"/>
    </row>
    <row r="162" spans="12:15" x14ac:dyDescent="0.2">
      <c r="M162" t="s">
        <v>37</v>
      </c>
      <c r="N162" t="s">
        <v>0</v>
      </c>
    </row>
    <row r="163" spans="12:15" x14ac:dyDescent="0.2">
      <c r="M163">
        <f>S2</f>
        <v>1.0410937583035125</v>
      </c>
      <c r="N163" s="1"/>
    </row>
    <row r="164" spans="12:15" x14ac:dyDescent="0.2">
      <c r="M164">
        <f>S35</f>
        <v>0.82199413197962712</v>
      </c>
    </row>
    <row r="165" spans="12:15" x14ac:dyDescent="0.2">
      <c r="M165">
        <f>S67</f>
        <v>0.95568031001262732</v>
      </c>
      <c r="N165">
        <f>I35</f>
        <v>2.8102529639748761</v>
      </c>
    </row>
    <row r="166" spans="12:15" x14ac:dyDescent="0.2">
      <c r="M166" s="1">
        <f>S99</f>
        <v>0.97278979536590904</v>
      </c>
      <c r="N166" s="1"/>
    </row>
    <row r="167" spans="12:15" x14ac:dyDescent="0.2">
      <c r="M167" s="1">
        <f>S131</f>
        <v>0.82199413197962712</v>
      </c>
    </row>
    <row r="168" spans="12:15" x14ac:dyDescent="0.2">
      <c r="N168">
        <f>I99</f>
        <v>1.7936519885332269</v>
      </c>
    </row>
    <row r="169" spans="12:15" x14ac:dyDescent="0.2">
      <c r="N169">
        <f>I115</f>
        <v>1.5131971874569448</v>
      </c>
    </row>
    <row r="170" spans="12:15" x14ac:dyDescent="0.2">
      <c r="N170">
        <f>I131</f>
        <v>2.8102529639748761</v>
      </c>
    </row>
    <row r="171" spans="12:15" x14ac:dyDescent="0.2">
      <c r="N171">
        <f>I147</f>
        <v>2.8471134858436313</v>
      </c>
    </row>
    <row r="174" spans="12:15" x14ac:dyDescent="0.2">
      <c r="L174" t="s">
        <v>3</v>
      </c>
      <c r="M174">
        <f>AVERAGE(M163:M168)</f>
        <v>0.92271042552826066</v>
      </c>
      <c r="N174">
        <f>AVERAGE(N163:N172)</f>
        <v>2.3548937179567111</v>
      </c>
    </row>
    <row r="175" spans="12:15" x14ac:dyDescent="0.2">
      <c r="L175" t="s">
        <v>2</v>
      </c>
      <c r="M175">
        <f>STDEV(M163:M168)</f>
        <v>9.7335905011426152E-2</v>
      </c>
      <c r="N175">
        <f>STDEV(N163:N172)</f>
        <v>0.64815694744188357</v>
      </c>
    </row>
    <row r="176" spans="12:15" x14ac:dyDescent="0.2">
      <c r="L176" t="s">
        <v>1</v>
      </c>
      <c r="N176">
        <f>TTEST(M163:M167,N163:N172,2,2)</f>
        <v>1.2149677110130093E-3</v>
      </c>
      <c r="O176" t="str">
        <f>IF(AND(N176&gt;=0.01, N176&lt;0.05), "Significativo *", IF(AND(N176&gt;=0.001, N176&lt;0.01), "Significativo **", IF(N176&lt;0.001, "Significativo ***", "Non significativo")))</f>
        <v>Significativo **</v>
      </c>
    </row>
    <row r="178" spans="12:13" x14ac:dyDescent="0.2">
      <c r="L178" t="s">
        <v>37</v>
      </c>
      <c r="M178" t="s">
        <v>0</v>
      </c>
    </row>
    <row r="179" spans="12:13" x14ac:dyDescent="0.2">
      <c r="L179">
        <f>M174</f>
        <v>0.92271042552826066</v>
      </c>
      <c r="M179">
        <f>N174</f>
        <v>2.3548937179567111</v>
      </c>
    </row>
    <row r="180" spans="12:13" x14ac:dyDescent="0.2">
      <c r="L180">
        <f>M175</f>
        <v>9.7335905011426152E-2</v>
      </c>
      <c r="M180">
        <f>N175</f>
        <v>0.64815694744188357</v>
      </c>
    </row>
  </sheetData>
  <conditionalFormatting sqref="I2">
    <cfRule type="cellIs" dxfId="35" priority="36" stopIfTrue="1" operator="lessThan">
      <formula>1</formula>
    </cfRule>
    <cfRule type="cellIs" dxfId="34" priority="35" stopIfTrue="1" operator="greaterThan">
      <formula>1</formula>
    </cfRule>
  </conditionalFormatting>
  <conditionalFormatting sqref="I18">
    <cfRule type="cellIs" dxfId="33" priority="32" stopIfTrue="1" operator="lessThan">
      <formula>1</formula>
    </cfRule>
    <cfRule type="cellIs" dxfId="32" priority="31" stopIfTrue="1" operator="greaterThan">
      <formula>1</formula>
    </cfRule>
  </conditionalFormatting>
  <conditionalFormatting sqref="I35">
    <cfRule type="cellIs" dxfId="31" priority="30" stopIfTrue="1" operator="lessThan">
      <formula>1</formula>
    </cfRule>
    <cfRule type="cellIs" dxfId="30" priority="29" stopIfTrue="1" operator="greaterThan">
      <formula>1</formula>
    </cfRule>
  </conditionalFormatting>
  <conditionalFormatting sqref="I51">
    <cfRule type="cellIs" dxfId="29" priority="26" stopIfTrue="1" operator="lessThan">
      <formula>1</formula>
    </cfRule>
    <cfRule type="cellIs" dxfId="28" priority="25" stopIfTrue="1" operator="greaterThan">
      <formula>1</formula>
    </cfRule>
  </conditionalFormatting>
  <conditionalFormatting sqref="I67">
    <cfRule type="cellIs" dxfId="27" priority="17" stopIfTrue="1" operator="greaterThan">
      <formula>1</formula>
    </cfRule>
    <cfRule type="cellIs" dxfId="26" priority="18" stopIfTrue="1" operator="lessThan">
      <formula>1</formula>
    </cfRule>
  </conditionalFormatting>
  <conditionalFormatting sqref="I83">
    <cfRule type="cellIs" dxfId="25" priority="13" stopIfTrue="1" operator="greaterThan">
      <formula>1</formula>
    </cfRule>
    <cfRule type="cellIs" dxfId="24" priority="14" stopIfTrue="1" operator="lessThan">
      <formula>1</formula>
    </cfRule>
  </conditionalFormatting>
  <conditionalFormatting sqref="I99">
    <cfRule type="cellIs" dxfId="23" priority="11" stopIfTrue="1" operator="greaterThan">
      <formula>1</formula>
    </cfRule>
    <cfRule type="cellIs" dxfId="22" priority="12" stopIfTrue="1" operator="lessThan">
      <formula>1</formula>
    </cfRule>
  </conditionalFormatting>
  <conditionalFormatting sqref="I115">
    <cfRule type="cellIs" dxfId="21" priority="7" stopIfTrue="1" operator="greaterThan">
      <formula>1</formula>
    </cfRule>
    <cfRule type="cellIs" dxfId="20" priority="8" stopIfTrue="1" operator="lessThan">
      <formula>1</formula>
    </cfRule>
  </conditionalFormatting>
  <conditionalFormatting sqref="I131">
    <cfRule type="cellIs" dxfId="19" priority="5" stopIfTrue="1" operator="greaterThan">
      <formula>1</formula>
    </cfRule>
    <cfRule type="cellIs" dxfId="18" priority="6" stopIfTrue="1" operator="lessThan">
      <formula>1</formula>
    </cfRule>
  </conditionalFormatting>
  <conditionalFormatting sqref="I147">
    <cfRule type="cellIs" dxfId="17" priority="1" stopIfTrue="1" operator="greaterThan">
      <formula>1</formula>
    </cfRule>
    <cfRule type="cellIs" dxfId="16" priority="2" stopIfTrue="1" operator="lessThan">
      <formula>1</formula>
    </cfRule>
  </conditionalFormatting>
  <conditionalFormatting sqref="S2">
    <cfRule type="cellIs" dxfId="15" priority="33" stopIfTrue="1" operator="greaterThan">
      <formula>1</formula>
    </cfRule>
    <cfRule type="cellIs" dxfId="14" priority="34" stopIfTrue="1" operator="lessThan">
      <formula>1</formula>
    </cfRule>
  </conditionalFormatting>
  <conditionalFormatting sqref="S35">
    <cfRule type="cellIs" dxfId="13" priority="27" stopIfTrue="1" operator="greaterThan">
      <formula>1</formula>
    </cfRule>
    <cfRule type="cellIs" dxfId="12" priority="28" stopIfTrue="1" operator="lessThan">
      <formula>1</formula>
    </cfRule>
  </conditionalFormatting>
  <conditionalFormatting sqref="S67">
    <cfRule type="cellIs" dxfId="11" priority="16" stopIfTrue="1" operator="lessThan">
      <formula>1</formula>
    </cfRule>
    <cfRule type="cellIs" dxfId="10" priority="15" stopIfTrue="1" operator="greaterThan">
      <formula>1</formula>
    </cfRule>
  </conditionalFormatting>
  <conditionalFormatting sqref="S99">
    <cfRule type="cellIs" dxfId="9" priority="10" stopIfTrue="1" operator="lessThan">
      <formula>1</formula>
    </cfRule>
    <cfRule type="cellIs" dxfId="8" priority="9" stopIfTrue="1" operator="greaterThan">
      <formula>1</formula>
    </cfRule>
  </conditionalFormatting>
  <conditionalFormatting sqref="S131">
    <cfRule type="cellIs" dxfId="7" priority="4" stopIfTrue="1" operator="lessThan">
      <formula>1</formula>
    </cfRule>
    <cfRule type="cellIs" dxfId="6" priority="3" stopIfTrue="1" operator="greaterThan">
      <formula>1</formula>
    </cfRule>
  </conditionalFormatting>
  <conditionalFormatting sqref="BN67">
    <cfRule type="cellIs" dxfId="5" priority="23" stopIfTrue="1" operator="greaterThan">
      <formula>1</formula>
    </cfRule>
    <cfRule type="cellIs" dxfId="4" priority="24" stopIfTrue="1" operator="lessThan">
      <formula>1</formula>
    </cfRule>
  </conditionalFormatting>
  <conditionalFormatting sqref="BN83">
    <cfRule type="cellIs" dxfId="3" priority="20" stopIfTrue="1" operator="lessThan">
      <formula>1</formula>
    </cfRule>
    <cfRule type="cellIs" dxfId="2" priority="19" stopIfTrue="1" operator="greaterThan">
      <formula>1</formula>
    </cfRule>
  </conditionalFormatting>
  <conditionalFormatting sqref="BX67">
    <cfRule type="cellIs" dxfId="1" priority="21" stopIfTrue="1" operator="greaterThan">
      <formula>1</formula>
    </cfRule>
    <cfRule type="cellIs" dxfId="0" priority="22" stopIfTrue="1" operator="lessThan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ct TRL2</vt:lpstr>
      <vt:lpstr>SPLEEN C5-T+1</vt:lpstr>
      <vt:lpstr>C5-T+1</vt:lpstr>
      <vt:lpstr>SPLEEN C10-T+2</vt:lpstr>
      <vt:lpstr>C10-T+2</vt:lpstr>
      <vt:lpstr>SPLEEN C15 - T+3</vt:lpstr>
      <vt:lpstr>C15-T+3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Piva</dc:creator>
  <cp:lastModifiedBy>Elisabetta Piva</cp:lastModifiedBy>
  <dcterms:created xsi:type="dcterms:W3CDTF">2025-02-07T09:44:53Z</dcterms:created>
  <dcterms:modified xsi:type="dcterms:W3CDTF">2025-06-17T10:15:14Z</dcterms:modified>
</cp:coreProperties>
</file>