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filippovingiani/Downloads/paper_CO2_submitted/repaperreviews_MK/"/>
    </mc:Choice>
  </mc:AlternateContent>
  <xr:revisionPtr revIDLastSave="0" documentId="13_ncr:1_{ED00BE89-11F5-C64D-8880-27A6E6162B65}" xr6:coauthVersionLast="45" xr6:coauthVersionMax="45" xr10:uidLastSave="{00000000-0000-0000-0000-000000000000}"/>
  <bookViews>
    <workbookView xWindow="0" yWindow="9180" windowWidth="38400" windowHeight="13960" xr2:uid="{00000000-000D-0000-FFFF-FFFF00000000}"/>
  </bookViews>
  <sheets>
    <sheet name="outpu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4" i="1" l="1"/>
  <c r="AC14" i="1"/>
  <c r="AC13" i="1"/>
  <c r="AE13" i="1"/>
  <c r="AE12" i="1"/>
  <c r="AC12" i="1"/>
  <c r="AA14" i="1"/>
  <c r="AA13" i="1"/>
  <c r="AA12" i="1"/>
  <c r="Y14" i="1"/>
  <c r="Y12" i="1"/>
  <c r="Y13" i="1"/>
  <c r="P12" i="1"/>
  <c r="O14" i="1"/>
  <c r="O13" i="1"/>
  <c r="O12" i="1"/>
  <c r="N12" i="1"/>
  <c r="V14" i="1"/>
  <c r="T14" i="1"/>
  <c r="R14" i="1"/>
  <c r="P14" i="1"/>
  <c r="N14" i="1"/>
  <c r="V13" i="1"/>
  <c r="T13" i="1"/>
  <c r="R13" i="1"/>
  <c r="P13" i="1"/>
  <c r="N13" i="1"/>
  <c r="V12" i="1"/>
  <c r="T12" i="1"/>
  <c r="R12" i="1"/>
  <c r="AF14" i="1" l="1"/>
  <c r="AF13" i="1"/>
  <c r="AF12" i="1"/>
  <c r="AD13" i="1"/>
  <c r="AD12" i="1"/>
  <c r="AD14" i="1"/>
  <c r="AB13" i="1"/>
  <c r="AB14" i="1"/>
  <c r="AB12" i="1"/>
  <c r="Z14" i="1"/>
  <c r="AG14" i="1" s="1"/>
  <c r="Z12" i="1"/>
  <c r="AG12" i="1" s="1"/>
  <c r="Z13" i="1"/>
  <c r="AG13" i="1" s="1"/>
  <c r="Q14" i="1"/>
  <c r="X14" i="1" s="1"/>
  <c r="Q12" i="1"/>
  <c r="S12" i="1" s="1"/>
  <c r="U13" i="1" s="1"/>
  <c r="Q13" i="1"/>
  <c r="X13" i="1" s="1"/>
  <c r="U12" i="1" l="1"/>
  <c r="S14" i="1"/>
  <c r="X12" i="1"/>
  <c r="U14" i="1"/>
  <c r="S13" i="1"/>
  <c r="W12" i="1" l="1"/>
  <c r="W13" i="1"/>
  <c r="W14" i="1"/>
</calcChain>
</file>

<file path=xl/sharedStrings.xml><?xml version="1.0" encoding="utf-8"?>
<sst xmlns="http://schemas.openxmlformats.org/spreadsheetml/2006/main" count="118" uniqueCount="97">
  <si>
    <t>filename</t>
  </si>
  <si>
    <t>DataTime</t>
  </si>
  <si>
    <t>VelocityRange</t>
  </si>
  <si>
    <t>TransmitLength</t>
  </si>
  <si>
    <t>SamplingLength</t>
  </si>
  <si>
    <t>Distance</t>
  </si>
  <si>
    <t>Temperature</t>
  </si>
  <si>
    <t>VelocityScaling</t>
  </si>
  <si>
    <t>CoordinateSystem</t>
  </si>
  <si>
    <t>WaterDepth</t>
  </si>
  <si>
    <t>SensorDepth</t>
  </si>
  <si>
    <t>TKE</t>
  </si>
  <si>
    <t>Re</t>
  </si>
  <si>
    <t>Fr</t>
  </si>
  <si>
    <t>eD</t>
  </si>
  <si>
    <t>eS</t>
  </si>
  <si>
    <t>Vadv</t>
  </si>
  <si>
    <t>signal.rat.X</t>
  </si>
  <si>
    <t>signal.rat.Y</t>
  </si>
  <si>
    <t>signal.rat.Z1</t>
  </si>
  <si>
    <t>signal.rat.Z2</t>
  </si>
  <si>
    <t>correlation.X</t>
  </si>
  <si>
    <t>correlation.Y</t>
  </si>
  <si>
    <t>correlation.Z1</t>
  </si>
  <si>
    <t>correlation.Z2</t>
  </si>
  <si>
    <t>FrozenTurb.u</t>
  </si>
  <si>
    <t>FrozenTurb.v</t>
  </si>
  <si>
    <t>FrozenTurb.w1</t>
  </si>
  <si>
    <t>FrozenTurb.w2</t>
  </si>
  <si>
    <t>propDespiked.u</t>
  </si>
  <si>
    <t>propDespiked.v</t>
  </si>
  <si>
    <t>propDespiked.w1</t>
  </si>
  <si>
    <t>propDespiked.w2</t>
  </si>
  <si>
    <t>sdVel.u</t>
  </si>
  <si>
    <t>sdVel.v</t>
  </si>
  <si>
    <t>sdVel.w1</t>
  </si>
  <si>
    <t>sdVel.w2</t>
  </si>
  <si>
    <t>epsilonMLE:u</t>
  </si>
  <si>
    <t>epsilonMLE:v</t>
  </si>
  <si>
    <t>epsilonMLE:w1</t>
  </si>
  <si>
    <t>epsilonMLE:w2</t>
  </si>
  <si>
    <t>epsilonMLElwr:u</t>
  </si>
  <si>
    <t>epsilonMLElwr:v</t>
  </si>
  <si>
    <t>epsilonMLElwr:w1</t>
  </si>
  <si>
    <t>epsilonMLElwr:w2</t>
  </si>
  <si>
    <t>epsilonMLEupr:u</t>
  </si>
  <si>
    <t>epsilonMLEupr:v</t>
  </si>
  <si>
    <t>epsilonMLEupr:w1</t>
  </si>
  <si>
    <t>epsilonMLEupr:w2</t>
  </si>
  <si>
    <t>realr2:u</t>
  </si>
  <si>
    <t>realr2:v</t>
  </si>
  <si>
    <t>realr2:w1</t>
  </si>
  <si>
    <t>realr2:w2</t>
  </si>
  <si>
    <t>MAD:u</t>
  </si>
  <si>
    <t>MAD:v</t>
  </si>
  <si>
    <t>MAD:w1</t>
  </si>
  <si>
    <t>MAD:w2</t>
  </si>
  <si>
    <t>lower.k:u</t>
  </si>
  <si>
    <t>lower.k:v</t>
  </si>
  <si>
    <t>lower.k:w1</t>
  </si>
  <si>
    <t>lower.k:w2</t>
  </si>
  <si>
    <t>upper.k:u</t>
  </si>
  <si>
    <t>upper.k:v</t>
  </si>
  <si>
    <t>upper.k:w1</t>
  </si>
  <si>
    <t>upper.k:w2</t>
  </si>
  <si>
    <t>f:u</t>
  </si>
  <si>
    <t>f:v</t>
  </si>
  <si>
    <t>f:w1</t>
  </si>
  <si>
    <t>f:w2</t>
  </si>
  <si>
    <t>ratio.k:u</t>
  </si>
  <si>
    <t>ratio.k:v</t>
  </si>
  <si>
    <t>ratio.k:w1</t>
  </si>
  <si>
    <t>ratio.k:w2</t>
  </si>
  <si>
    <t>output0</t>
  </si>
  <si>
    <t>1a.dat</t>
  </si>
  <si>
    <t>XYZ</t>
  </si>
  <si>
    <t>1b.dat</t>
  </si>
  <si>
    <t>2a.dat</t>
  </si>
  <si>
    <t>2b.dat</t>
  </si>
  <si>
    <t>3a.dat</t>
  </si>
  <si>
    <t>3b.dat</t>
  </si>
  <si>
    <t>3c.dat</t>
  </si>
  <si>
    <t>STATE</t>
  </si>
  <si>
    <t>mean TKE</t>
  </si>
  <si>
    <t>% increase</t>
  </si>
  <si>
    <t>mean k600 w1</t>
  </si>
  <si>
    <t>mean k600 w2</t>
  </si>
  <si>
    <t>mean k600 u</t>
  </si>
  <si>
    <t>mean k600 v</t>
  </si>
  <si>
    <t>mean % increase</t>
  </si>
  <si>
    <t>mean epsilon w1</t>
  </si>
  <si>
    <t>mean epsilon w2</t>
  </si>
  <si>
    <t>mean epsilon u</t>
  </si>
  <si>
    <t>mean epsilon v</t>
  </si>
  <si>
    <t>free flow</t>
  </si>
  <si>
    <t>ff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</si>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</sst>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2CC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4B08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22" fontId="0" fillId="0" borderId="0" xfId="0" applyNumberFormat="1"/>
    <xf numFmtId="0" fontId="19" fillId="33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9" fillId="38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/>
    </xf>
    <xf numFmtId="164" fontId="18" fillId="34" borderId="10" xfId="0" applyNumberFormat="1" applyFont="1" applyFill="1" applyBorder="1" applyAlignment="1">
      <alignment horizontal="center" vertical="center"/>
    </xf>
    <xf numFmtId="9" fontId="18" fillId="0" borderId="10" xfId="42" applyFont="1" applyFill="1" applyBorder="1" applyAlignment="1">
      <alignment horizontal="center" vertical="center"/>
    </xf>
    <xf numFmtId="164" fontId="18" fillId="35" borderId="10" xfId="0" applyNumberFormat="1" applyFont="1" applyFill="1" applyBorder="1" applyAlignment="1">
      <alignment horizontal="center" vertical="center"/>
    </xf>
    <xf numFmtId="9" fontId="18" fillId="36" borderId="10" xfId="0" applyNumberFormat="1" applyFont="1" applyFill="1" applyBorder="1" applyAlignment="1">
      <alignment horizontal="center" vertical="center"/>
    </xf>
    <xf numFmtId="164" fontId="18" fillId="37" borderId="10" xfId="0" applyNumberFormat="1" applyFont="1" applyFill="1" applyBorder="1" applyAlignment="1">
      <alignment horizontal="center" vertical="center"/>
    </xf>
    <xf numFmtId="9" fontId="18" fillId="38" borderId="1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NumberFormat="1"/>
    <xf numFmtId="0" fontId="0" fillId="0" borderId="0" xfId="42" applyNumberFormat="1" applyFont="1"/>
    <xf numFmtId="1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 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4"/>
  <sheetViews>
    <sheetView tabSelected="1" topLeftCell="J1" workbookViewId="0">
      <selection activeCell="AF16" sqref="AF16"/>
    </sheetView>
  </sheetViews>
  <sheetFormatPr baseColWidth="10" defaultColWidth="8.83203125" defaultRowHeight="15" x14ac:dyDescent="0.2"/>
  <cols>
    <col min="3" max="3" width="15.33203125" bestFit="1" customWidth="1"/>
    <col min="39" max="42" width="18.83203125" bestFit="1" customWidth="1"/>
    <col min="43" max="43" width="20.83203125" bestFit="1" customWidth="1"/>
    <col min="44" max="44" width="20.6640625" bestFit="1" customWidth="1"/>
    <col min="45" max="49" width="18.83203125" bestFit="1" customWidth="1"/>
    <col min="63" max="63" width="14.1640625" customWidth="1"/>
    <col min="64" max="64" width="15.1640625" customWidth="1"/>
    <col min="65" max="65" width="14.1640625" customWidth="1"/>
    <col min="66" max="66" width="13.33203125" customWidth="1"/>
    <col min="74" max="74" width="14.83203125" customWidth="1"/>
  </cols>
  <sheetData>
    <row r="1" spans="1:74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</row>
    <row r="2" spans="1:74" x14ac:dyDescent="0.2">
      <c r="A2" t="s">
        <v>73</v>
      </c>
      <c r="B2" t="s">
        <v>74</v>
      </c>
      <c r="C2" s="1">
        <v>43671.630798611113</v>
      </c>
      <c r="D2" s="17">
        <v>0.3</v>
      </c>
      <c r="E2" s="17">
        <v>2.4</v>
      </c>
      <c r="F2" s="17">
        <v>9.1</v>
      </c>
      <c r="G2" s="17">
        <v>7.3499999999999996E-2</v>
      </c>
      <c r="H2" s="17">
        <v>14.36</v>
      </c>
      <c r="I2" s="17">
        <v>0.1</v>
      </c>
      <c r="J2" s="16" t="s">
        <v>75</v>
      </c>
      <c r="K2" s="17">
        <v>7.0861958167291406E-2</v>
      </c>
      <c r="L2" s="17">
        <v>5.45999715423751E-2</v>
      </c>
      <c r="M2" s="18">
        <v>4.8502921531168801E-2</v>
      </c>
      <c r="N2" s="17">
        <v>11030.2144740781</v>
      </c>
      <c r="O2" s="17">
        <v>0.29389647825252502</v>
      </c>
      <c r="P2" s="17">
        <v>1.2019169836687701E-3</v>
      </c>
      <c r="Q2" s="19">
        <v>5.8021381465103699E-5</v>
      </c>
      <c r="R2" s="17">
        <v>0.24503914040138</v>
      </c>
      <c r="S2" s="17">
        <v>20.846491666666701</v>
      </c>
      <c r="T2" s="17">
        <v>17.881291666666701</v>
      </c>
      <c r="U2" s="17">
        <v>18.919516666666699</v>
      </c>
      <c r="V2" s="17">
        <v>21.541316666666699</v>
      </c>
      <c r="W2" s="17">
        <v>78.800749999999994</v>
      </c>
      <c r="X2" s="17">
        <v>77.185500000000005</v>
      </c>
      <c r="Y2" s="17">
        <v>80.475250000000003</v>
      </c>
      <c r="Z2" s="17">
        <v>78.090333333333305</v>
      </c>
      <c r="AA2" s="17">
        <v>9.5580668869360893E-3</v>
      </c>
      <c r="AB2" s="17">
        <v>1.38075409608075E-2</v>
      </c>
      <c r="AC2" s="17">
        <v>1.25884789157048E-2</v>
      </c>
      <c r="AD2" s="17">
        <v>1.2441149975372601E-2</v>
      </c>
      <c r="AE2" s="17">
        <v>1.6750000000000001E-2</v>
      </c>
      <c r="AF2" s="17">
        <v>1.9083333333333299E-2</v>
      </c>
      <c r="AG2" s="17">
        <v>1.4833333333333301E-2</v>
      </c>
      <c r="AH2" s="17">
        <v>1.0999999999999999E-2</v>
      </c>
      <c r="AI2" s="17">
        <v>5.20048177145436E-2</v>
      </c>
      <c r="AJ2" s="17">
        <v>5.8788494248863898E-2</v>
      </c>
      <c r="AK2" s="17">
        <v>5.7004784594481897E-2</v>
      </c>
      <c r="AL2" s="17">
        <v>5.6781526673027397E-2</v>
      </c>
      <c r="AM2" s="17">
        <v>2.4075171011337899E-2</v>
      </c>
      <c r="AN2" s="17">
        <v>7.0964124666220305E-2</v>
      </c>
      <c r="AO2" s="17">
        <v>8.07411454319307E-2</v>
      </c>
      <c r="AP2" s="17">
        <v>7.5694945076437897E-2</v>
      </c>
      <c r="AQ2" s="17">
        <v>6.1301748430960998E-4</v>
      </c>
      <c r="AR2" s="17">
        <v>2.7493382243280899E-2</v>
      </c>
      <c r="AS2" s="17">
        <v>3.8134199155506601E-2</v>
      </c>
      <c r="AT2" s="17">
        <v>3.40718176669456E-2</v>
      </c>
      <c r="AU2" s="17">
        <v>4.7537324538366302E-2</v>
      </c>
      <c r="AV2" s="17">
        <v>0.11443486708915999</v>
      </c>
      <c r="AW2" s="17">
        <v>0.12334809170835501</v>
      </c>
      <c r="AX2" s="17">
        <v>0.11731807248593</v>
      </c>
      <c r="AY2" s="17">
        <v>0.504341330389385</v>
      </c>
      <c r="AZ2" s="17">
        <v>0.59505693020723605</v>
      </c>
      <c r="BA2" s="17">
        <v>0.67809380314245404</v>
      </c>
      <c r="BB2" s="17">
        <v>0.65046306925588304</v>
      </c>
      <c r="BC2" s="17">
        <v>0.366215638678973</v>
      </c>
      <c r="BD2" s="17">
        <v>0.343281122582763</v>
      </c>
      <c r="BE2" s="17">
        <v>0.35038374827002999</v>
      </c>
      <c r="BF2" s="17">
        <v>0.35213363316445501</v>
      </c>
      <c r="BG2" s="17">
        <v>235.90233271046301</v>
      </c>
      <c r="BH2" s="17">
        <v>188.03809129094901</v>
      </c>
      <c r="BI2" s="17">
        <v>128.20778951655601</v>
      </c>
      <c r="BJ2" s="17">
        <v>135.04553829077301</v>
      </c>
      <c r="BK2" s="17">
        <v>548.72933913086104</v>
      </c>
      <c r="BL2" s="17">
        <v>456.41973067894003</v>
      </c>
      <c r="BM2" s="17">
        <v>447.87254471117001</v>
      </c>
      <c r="BN2" s="17">
        <v>447.87254471117001</v>
      </c>
      <c r="BO2" s="17">
        <v>51.607911822184001</v>
      </c>
      <c r="BP2" s="17">
        <v>67.621321567733006</v>
      </c>
      <c r="BQ2" s="17">
        <v>69.838944680552103</v>
      </c>
      <c r="BR2" s="17">
        <v>68.721188407904606</v>
      </c>
      <c r="BS2" s="17">
        <v>10.106055095166401</v>
      </c>
      <c r="BT2" s="17">
        <v>10.4128503684944</v>
      </c>
      <c r="BU2" s="17">
        <v>10.562268332566401</v>
      </c>
      <c r="BV2" s="17">
        <v>10.369987723617401</v>
      </c>
    </row>
    <row r="3" spans="1:74" x14ac:dyDescent="0.2">
      <c r="A3" t="s">
        <v>73</v>
      </c>
      <c r="B3" t="s">
        <v>76</v>
      </c>
      <c r="C3" s="1">
        <v>43671.64203703704</v>
      </c>
      <c r="D3" s="17">
        <v>0.3</v>
      </c>
      <c r="E3" s="17">
        <v>2.4</v>
      </c>
      <c r="F3" s="17">
        <v>9.1</v>
      </c>
      <c r="G3" s="17">
        <v>7.3499999999999996E-2</v>
      </c>
      <c r="H3" s="17">
        <v>14.36</v>
      </c>
      <c r="I3" s="17">
        <v>0.1</v>
      </c>
      <c r="J3" s="16" t="s">
        <v>75</v>
      </c>
      <c r="K3" s="17">
        <v>7.0861958167291406E-2</v>
      </c>
      <c r="L3" s="17">
        <v>5.45999715423751E-2</v>
      </c>
      <c r="M3" s="18">
        <v>4.9257940409862297E-2</v>
      </c>
      <c r="N3" s="17">
        <v>15740.9060910196</v>
      </c>
      <c r="O3" s="17">
        <v>0.41941132473229098</v>
      </c>
      <c r="P3" s="17">
        <v>1.71522162271581E-3</v>
      </c>
      <c r="Q3" s="19">
        <v>5.8021381465103699E-5</v>
      </c>
      <c r="R3" s="17">
        <v>0.34968840422340602</v>
      </c>
      <c r="S3" s="17">
        <v>20.8353583333333</v>
      </c>
      <c r="T3" s="17">
        <v>17.879016666666701</v>
      </c>
      <c r="U3" s="17">
        <v>18.902333333333299</v>
      </c>
      <c r="V3" s="17">
        <v>21.1599416666667</v>
      </c>
      <c r="W3" s="17">
        <v>79.055499999999995</v>
      </c>
      <c r="X3" s="17">
        <v>77.240750000000006</v>
      </c>
      <c r="Y3" s="17">
        <v>79.897083333333299</v>
      </c>
      <c r="Z3" s="17">
        <v>77.152749999999997</v>
      </c>
      <c r="AA3" s="17">
        <v>3.5588749491259901E-3</v>
      </c>
      <c r="AB3" s="17">
        <v>4.1604092657936001E-3</v>
      </c>
      <c r="AC3" s="17">
        <v>5.2441801556658797E-3</v>
      </c>
      <c r="AD3" s="17">
        <v>5.1900681801695103E-3</v>
      </c>
      <c r="AE3" s="17">
        <v>8.91666666666667E-3</v>
      </c>
      <c r="AF3" s="17">
        <v>1.0833333333333301E-2</v>
      </c>
      <c r="AG3" s="17">
        <v>7.5833333333333299E-3</v>
      </c>
      <c r="AH3" s="17">
        <v>5.4166666666666703E-3</v>
      </c>
      <c r="AI3" s="17">
        <v>5.3391268408786503E-2</v>
      </c>
      <c r="AJ3" s="17">
        <v>5.6244234988202801E-2</v>
      </c>
      <c r="AK3" s="17">
        <v>6.0756376307173801E-2</v>
      </c>
      <c r="AL3" s="17">
        <v>6.05466822232665E-2</v>
      </c>
      <c r="AM3" s="17">
        <v>3.6622801485486203E-2</v>
      </c>
      <c r="AN3" s="17">
        <v>2.4466755819989E-2</v>
      </c>
      <c r="AO3" s="17">
        <v>5.13923775788626E-2</v>
      </c>
      <c r="AP3" s="17">
        <v>4.9760495469776997E-2</v>
      </c>
      <c r="AQ3" s="17">
        <v>7.7976464562627603E-3</v>
      </c>
      <c r="AR3" s="17">
        <v>8.0070942484730696E-3</v>
      </c>
      <c r="AS3" s="17">
        <v>2.0127703213395701E-2</v>
      </c>
      <c r="AT3" s="17">
        <v>1.9277299881064001E-2</v>
      </c>
      <c r="AU3" s="17">
        <v>6.5447956514709596E-2</v>
      </c>
      <c r="AV3" s="17">
        <v>4.0926417391504898E-2</v>
      </c>
      <c r="AW3" s="17">
        <v>8.2657051944329402E-2</v>
      </c>
      <c r="AX3" s="17">
        <v>8.0243691058490094E-2</v>
      </c>
      <c r="AY3" s="17">
        <v>0.51767775584953002</v>
      </c>
      <c r="AZ3" s="17">
        <v>0.57394321494640099</v>
      </c>
      <c r="BA3" s="17">
        <v>0.64477047162225298</v>
      </c>
      <c r="BB3" s="17">
        <v>0.61278951877293597</v>
      </c>
      <c r="BC3" s="17">
        <v>0.34776315430264698</v>
      </c>
      <c r="BD3" s="17">
        <v>0.343402886728642</v>
      </c>
      <c r="BE3" s="17">
        <v>0.33735077347954801</v>
      </c>
      <c r="BF3" s="17">
        <v>0.33992984020757699</v>
      </c>
      <c r="BG3" s="17">
        <v>120.984226406644</v>
      </c>
      <c r="BH3" s="17">
        <v>225.19836202424801</v>
      </c>
      <c r="BI3" s="17">
        <v>131.764999056741</v>
      </c>
      <c r="BJ3" s="17">
        <v>125.775680917798</v>
      </c>
      <c r="BK3" s="17">
        <v>342.58899754752599</v>
      </c>
      <c r="BL3" s="17">
        <v>677.99081332831997</v>
      </c>
      <c r="BM3" s="17">
        <v>396.49286079801101</v>
      </c>
      <c r="BN3" s="17">
        <v>395.29499717022202</v>
      </c>
      <c r="BO3" s="17">
        <v>81.791392722273102</v>
      </c>
      <c r="BP3" s="17">
        <v>73.945850686974097</v>
      </c>
      <c r="BQ3" s="17">
        <v>89.021393878499595</v>
      </c>
      <c r="BR3" s="17">
        <v>88.3061369707425</v>
      </c>
      <c r="BS3" s="17">
        <v>10.2197127884412</v>
      </c>
      <c r="BT3" s="17">
        <v>10.3338287619111</v>
      </c>
      <c r="BU3" s="17">
        <v>10.058581612646</v>
      </c>
      <c r="BV3" s="17">
        <v>10.036370472428599</v>
      </c>
    </row>
    <row r="4" spans="1:74" x14ac:dyDescent="0.2">
      <c r="A4" t="s">
        <v>73</v>
      </c>
      <c r="B4" t="s">
        <v>77</v>
      </c>
      <c r="C4" s="1">
        <v>43671.637592592589</v>
      </c>
      <c r="D4" s="17">
        <v>0.3</v>
      </c>
      <c r="E4" s="17">
        <v>2.4</v>
      </c>
      <c r="F4" s="17">
        <v>9.1</v>
      </c>
      <c r="G4" s="17">
        <v>7.3499999999999996E-2</v>
      </c>
      <c r="H4" s="17">
        <v>14.36</v>
      </c>
      <c r="I4" s="17">
        <v>0.1</v>
      </c>
      <c r="J4" s="16" t="s">
        <v>75</v>
      </c>
      <c r="K4" s="17">
        <v>7.0861958167291406E-2</v>
      </c>
      <c r="L4" s="17">
        <v>5.45999715423751E-2</v>
      </c>
      <c r="M4" s="18">
        <v>5.0140615081781699E-2</v>
      </c>
      <c r="N4" s="17">
        <v>11654.9606932072</v>
      </c>
      <c r="O4" s="17">
        <v>0.31054263812866501</v>
      </c>
      <c r="P4" s="17">
        <v>1.2699930027723599E-3</v>
      </c>
      <c r="Q4" s="19">
        <v>5.8021381465103699E-5</v>
      </c>
      <c r="R4" s="17">
        <v>0.25891804337866697</v>
      </c>
      <c r="S4" s="17">
        <v>21.422533333333298</v>
      </c>
      <c r="T4" s="17">
        <v>18.420508333333299</v>
      </c>
      <c r="U4" s="17">
        <v>19.543150000000001</v>
      </c>
      <c r="V4" s="17">
        <v>21.690474999999999</v>
      </c>
      <c r="W4" s="17">
        <v>76.442333333333295</v>
      </c>
      <c r="X4" s="17">
        <v>75.305499999999995</v>
      </c>
      <c r="Y4" s="17">
        <v>78.028333333333293</v>
      </c>
      <c r="Z4" s="17">
        <v>75.405500000000004</v>
      </c>
      <c r="AA4" s="17">
        <v>8.0839895393031106E-3</v>
      </c>
      <c r="AB4" s="17">
        <v>1.1628547642678301E-2</v>
      </c>
      <c r="AC4" s="17">
        <v>1.41088598847469E-2</v>
      </c>
      <c r="AD4" s="17">
        <v>1.40608346015986E-2</v>
      </c>
      <c r="AE4" s="17">
        <v>1.58333333333333E-2</v>
      </c>
      <c r="AF4" s="17">
        <v>1.15E-2</v>
      </c>
      <c r="AG4" s="17">
        <v>1.0999999999999999E-2</v>
      </c>
      <c r="AH4" s="17">
        <v>1.0583333333333301E-2</v>
      </c>
      <c r="AI4" s="17">
        <v>5.1966363527904298E-2</v>
      </c>
      <c r="AJ4" s="17">
        <v>5.8661825223266503E-2</v>
      </c>
      <c r="AK4" s="17">
        <v>6.2566863804079303E-2</v>
      </c>
      <c r="AL4" s="17">
        <v>6.2495792454057099E-2</v>
      </c>
      <c r="AM4" s="17">
        <v>6.1372778750526803E-2</v>
      </c>
      <c r="AN4" s="17">
        <v>0.13974399170506999</v>
      </c>
      <c r="AO4" s="17">
        <v>0.118922238215194</v>
      </c>
      <c r="AP4" s="17">
        <v>0.11514605423503101</v>
      </c>
      <c r="AQ4" s="17">
        <v>2.36215653608585E-2</v>
      </c>
      <c r="AR4" s="17">
        <v>8.0806652326099196E-2</v>
      </c>
      <c r="AS4" s="17">
        <v>6.8340444526978003E-2</v>
      </c>
      <c r="AT4" s="17">
        <v>6.5165443111014104E-2</v>
      </c>
      <c r="AU4" s="17">
        <v>9.91239921401951E-2</v>
      </c>
      <c r="AV4" s="17">
        <v>0.19868133108404101</v>
      </c>
      <c r="AW4" s="17">
        <v>0.16950403190341001</v>
      </c>
      <c r="AX4" s="17">
        <v>0.16512666535904799</v>
      </c>
      <c r="AY4" s="17">
        <v>0.58457320065351503</v>
      </c>
      <c r="AZ4" s="17">
        <v>0.57659614266103998</v>
      </c>
      <c r="BA4" s="17">
        <v>0.71722572244282701</v>
      </c>
      <c r="BB4" s="17">
        <v>0.71547827157272004</v>
      </c>
      <c r="BC4" s="17">
        <v>0.33256730008616397</v>
      </c>
      <c r="BD4" s="17">
        <v>0.348363708777856</v>
      </c>
      <c r="BE4" s="17">
        <v>0.32625740740703002</v>
      </c>
      <c r="BF4" s="17">
        <v>0.32292179928049097</v>
      </c>
      <c r="BG4" s="17">
        <v>184.42982077045599</v>
      </c>
      <c r="BH4" s="17">
        <v>122.953213846971</v>
      </c>
      <c r="BI4" s="17">
        <v>126.188824737681</v>
      </c>
      <c r="BJ4" s="17">
        <v>122.953213846971</v>
      </c>
      <c r="BK4" s="17">
        <v>477.25260637969001</v>
      </c>
      <c r="BL4" s="17">
        <v>394.74452866659101</v>
      </c>
      <c r="BM4" s="17">
        <v>440.04308113652797</v>
      </c>
      <c r="BN4" s="17">
        <v>436.80747024581802</v>
      </c>
      <c r="BO4" s="17">
        <v>68.904049243849002</v>
      </c>
      <c r="BP4" s="17">
        <v>84.641642796294605</v>
      </c>
      <c r="BQ4" s="17">
        <v>81.295511216353603</v>
      </c>
      <c r="BR4" s="17">
        <v>80.642329172871897</v>
      </c>
      <c r="BS4" s="17">
        <v>10.224991682455199</v>
      </c>
      <c r="BT4" s="17">
        <v>10.0456885080837</v>
      </c>
      <c r="BU4" s="17">
        <v>10.431214891673999</v>
      </c>
      <c r="BV4" s="17">
        <v>10.1526595211252</v>
      </c>
    </row>
    <row r="5" spans="1:74" x14ac:dyDescent="0.2">
      <c r="A5" t="s">
        <v>73</v>
      </c>
      <c r="B5" t="s">
        <v>78</v>
      </c>
      <c r="C5" s="1">
        <v>43671.646249999998</v>
      </c>
      <c r="D5" s="17">
        <v>0.3</v>
      </c>
      <c r="E5" s="17">
        <v>2.4</v>
      </c>
      <c r="F5" s="17">
        <v>9.1</v>
      </c>
      <c r="G5" s="17">
        <v>7.3499999999999996E-2</v>
      </c>
      <c r="H5" s="17">
        <v>14.36</v>
      </c>
      <c r="I5" s="17">
        <v>0.1</v>
      </c>
      <c r="J5" s="16" t="s">
        <v>75</v>
      </c>
      <c r="K5" s="17">
        <v>7.0861958167291406E-2</v>
      </c>
      <c r="L5" s="17">
        <v>5.45999715423751E-2</v>
      </c>
      <c r="M5" s="18">
        <v>6.3699715383002495E-2</v>
      </c>
      <c r="N5" s="17">
        <v>13386.920939670599</v>
      </c>
      <c r="O5" s="17">
        <v>0.35669015575900698</v>
      </c>
      <c r="P5" s="17">
        <v>1.45871756838762E-3</v>
      </c>
      <c r="Q5" s="19">
        <v>5.8021381465103699E-5</v>
      </c>
      <c r="R5" s="17">
        <v>0.297393999671279</v>
      </c>
      <c r="S5" s="17">
        <v>21.200066677779599</v>
      </c>
      <c r="T5" s="17">
        <v>18.2038589764961</v>
      </c>
      <c r="U5" s="17">
        <v>19.238023003834002</v>
      </c>
      <c r="V5" s="17">
        <v>21.462610435072499</v>
      </c>
      <c r="W5" s="17">
        <v>73.225954325720906</v>
      </c>
      <c r="X5" s="17">
        <v>71.135855975995995</v>
      </c>
      <c r="Y5" s="17">
        <v>73.186614435739301</v>
      </c>
      <c r="Z5" s="17">
        <v>71.424570761793603</v>
      </c>
      <c r="AA5" s="17">
        <v>8.4095153912779295E-3</v>
      </c>
      <c r="AB5" s="17">
        <v>1.83473749617846E-2</v>
      </c>
      <c r="AC5" s="17">
        <v>1.95543217544909E-2</v>
      </c>
      <c r="AD5" s="17">
        <v>1.91720134144393E-2</v>
      </c>
      <c r="AE5" s="17">
        <v>1.4585764294049E-2</v>
      </c>
      <c r="AF5" s="17">
        <v>1.38356392732122E-2</v>
      </c>
      <c r="AG5" s="17">
        <v>1.14185697616269E-2</v>
      </c>
      <c r="AH5" s="17">
        <v>1.11685280880147E-2</v>
      </c>
      <c r="AI5" s="17">
        <v>6.0479374528458703E-2</v>
      </c>
      <c r="AJ5" s="17">
        <v>7.8440727589277906E-2</v>
      </c>
      <c r="AK5" s="17">
        <v>8.0124356293284502E-2</v>
      </c>
      <c r="AL5" s="17">
        <v>7.9598742942999401E-2</v>
      </c>
      <c r="AM5" s="17">
        <v>7.8177340507839505E-2</v>
      </c>
      <c r="AN5" s="17">
        <v>0.142016940222287</v>
      </c>
      <c r="AO5" s="17">
        <v>0.128913413850896</v>
      </c>
      <c r="AP5" s="17">
        <v>0.12481997619350001</v>
      </c>
      <c r="AQ5" s="17">
        <v>3.4964585139825498E-2</v>
      </c>
      <c r="AR5" s="17">
        <v>7.9182965449322407E-2</v>
      </c>
      <c r="AS5" s="17">
        <v>7.8993254670787202E-2</v>
      </c>
      <c r="AT5" s="17">
        <v>7.6181873701764199E-2</v>
      </c>
      <c r="AU5" s="17">
        <v>0.121390095875854</v>
      </c>
      <c r="AV5" s="17">
        <v>0.20485091499525199</v>
      </c>
      <c r="AW5" s="17">
        <v>0.178833573031005</v>
      </c>
      <c r="AX5" s="17">
        <v>0.17345807868523699</v>
      </c>
      <c r="AY5" s="17">
        <v>0.599285587902323</v>
      </c>
      <c r="AZ5" s="17">
        <v>0.59332966906820706</v>
      </c>
      <c r="BA5" s="17">
        <v>0.63501407894504003</v>
      </c>
      <c r="BB5" s="17">
        <v>0.664649298735695</v>
      </c>
      <c r="BC5" s="17">
        <v>0.33497993217267702</v>
      </c>
      <c r="BD5" s="17">
        <v>0.32403974612624298</v>
      </c>
      <c r="BE5" s="17">
        <v>0.29512789762209801</v>
      </c>
      <c r="BF5" s="17">
        <v>0.29072472004449301</v>
      </c>
      <c r="BG5" s="17">
        <v>184.513311443254</v>
      </c>
      <c r="BH5" s="17">
        <v>145.07535174546001</v>
      </c>
      <c r="BI5" s="17">
        <v>154.934841669908</v>
      </c>
      <c r="BJ5" s="17">
        <v>146.48385030609501</v>
      </c>
      <c r="BK5" s="17">
        <v>432.409058115108</v>
      </c>
      <c r="BL5" s="17">
        <v>357.75863440142501</v>
      </c>
      <c r="BM5" s="17">
        <v>460.57902932781798</v>
      </c>
      <c r="BN5" s="17">
        <v>459.17053076718298</v>
      </c>
      <c r="BO5" s="17">
        <v>84.079652138284999</v>
      </c>
      <c r="BP5" s="17">
        <v>97.612564102000505</v>
      </c>
      <c r="BQ5" s="17">
        <v>95.278565648427104</v>
      </c>
      <c r="BR5" s="17">
        <v>94.513034473592398</v>
      </c>
      <c r="BS5" s="17">
        <v>10.0457123898766</v>
      </c>
      <c r="BT5" s="17">
        <v>10.1499916353962</v>
      </c>
      <c r="BU5" s="17">
        <v>10.0243495946271</v>
      </c>
      <c r="BV5" s="17">
        <v>10.2132873868474</v>
      </c>
    </row>
    <row r="6" spans="1:74" x14ac:dyDescent="0.2">
      <c r="A6" t="s">
        <v>73</v>
      </c>
      <c r="B6" t="s">
        <v>79</v>
      </c>
      <c r="C6" s="1">
        <v>43671.623055555552</v>
      </c>
      <c r="D6" s="17">
        <v>0.3</v>
      </c>
      <c r="E6" s="17">
        <v>2.4</v>
      </c>
      <c r="F6" s="17">
        <v>9.1</v>
      </c>
      <c r="G6" s="17">
        <v>0.1176</v>
      </c>
      <c r="H6" s="17">
        <v>14.36</v>
      </c>
      <c r="I6" s="17">
        <v>0.1</v>
      </c>
      <c r="J6" s="16" t="s">
        <v>75</v>
      </c>
      <c r="K6" s="17">
        <v>0.10137913306766599</v>
      </c>
      <c r="L6" s="17">
        <v>5.45999715423751E-2</v>
      </c>
      <c r="M6" s="18">
        <v>4.1407359028905799E-2</v>
      </c>
      <c r="N6" s="17">
        <v>11300.840863944301</v>
      </c>
      <c r="O6" s="17">
        <v>0.195786712436233</v>
      </c>
      <c r="P6" s="17">
        <v>9.5770337061822401E-4</v>
      </c>
      <c r="Q6" s="19">
        <v>5.9130020381892901E-5</v>
      </c>
      <c r="R6" s="17">
        <v>0.19525043233806799</v>
      </c>
      <c r="S6" s="17">
        <v>19.5259416666667</v>
      </c>
      <c r="T6" s="17">
        <v>16.85145</v>
      </c>
      <c r="U6" s="17">
        <v>18.6496416666667</v>
      </c>
      <c r="V6" s="17">
        <v>20.368300000000001</v>
      </c>
      <c r="W6" s="17">
        <v>85.639583333333306</v>
      </c>
      <c r="X6" s="17">
        <v>84.151166666666697</v>
      </c>
      <c r="Y6" s="17">
        <v>85.931749999999994</v>
      </c>
      <c r="Z6" s="17">
        <v>85.567999999999998</v>
      </c>
      <c r="AA6" s="17">
        <v>1.1064971984052501E-2</v>
      </c>
      <c r="AB6" s="17">
        <v>1.78108575632566E-2</v>
      </c>
      <c r="AC6" s="17">
        <v>1.5448576720509999E-2</v>
      </c>
      <c r="AD6" s="17">
        <v>1.52304643018742E-2</v>
      </c>
      <c r="AE6" s="17">
        <v>1.6416666666666701E-2</v>
      </c>
      <c r="AF6" s="17">
        <v>1.38333333333333E-2</v>
      </c>
      <c r="AG6" s="17">
        <v>1.35E-2</v>
      </c>
      <c r="AH6" s="17">
        <v>1.19166666666667E-2</v>
      </c>
      <c r="AI6" s="17">
        <v>4.3510446661370397E-2</v>
      </c>
      <c r="AJ6" s="17">
        <v>5.0992352175983503E-2</v>
      </c>
      <c r="AK6" s="17">
        <v>4.86302228853965E-2</v>
      </c>
      <c r="AL6" s="17">
        <v>4.8400273572353901E-2</v>
      </c>
      <c r="AM6" s="17">
        <v>3.22659329783547E-2</v>
      </c>
      <c r="AN6" s="17">
        <v>4.3139027806873599E-2</v>
      </c>
      <c r="AO6" s="17">
        <v>6.9997183208563601E-2</v>
      </c>
      <c r="AP6" s="17">
        <v>6.7774535486356993E-2</v>
      </c>
      <c r="AQ6" s="17">
        <v>1.7527850537402299E-3</v>
      </c>
      <c r="AR6" s="17">
        <v>1.28884275283164E-2</v>
      </c>
      <c r="AS6" s="17">
        <v>2.6575493540812602E-2</v>
      </c>
      <c r="AT6" s="17">
        <v>2.5516773044157601E-2</v>
      </c>
      <c r="AU6" s="17">
        <v>6.2779080902969103E-2</v>
      </c>
      <c r="AV6" s="17">
        <v>7.3389628085430703E-2</v>
      </c>
      <c r="AW6" s="17">
        <v>0.113418872876315</v>
      </c>
      <c r="AX6" s="17">
        <v>0.110032297928557</v>
      </c>
      <c r="AY6" s="17">
        <v>0.47258430878420898</v>
      </c>
      <c r="AZ6" s="17">
        <v>0.51288703713387396</v>
      </c>
      <c r="BA6" s="17">
        <v>0.67945608836924698</v>
      </c>
      <c r="BB6" s="17">
        <v>0.68625518144222197</v>
      </c>
      <c r="BC6" s="17">
        <v>0.37292653612257498</v>
      </c>
      <c r="BD6" s="17">
        <v>0.33769389611311701</v>
      </c>
      <c r="BE6" s="17">
        <v>0.31928856272466599</v>
      </c>
      <c r="BF6" s="17">
        <v>0.32059816392593199</v>
      </c>
      <c r="BG6" s="17">
        <v>218.82491924444699</v>
      </c>
      <c r="BH6" s="17">
        <v>220.97026158998099</v>
      </c>
      <c r="BI6" s="17">
        <v>117.993829004359</v>
      </c>
      <c r="BJ6" s="17">
        <v>122.28451369542699</v>
      </c>
      <c r="BK6" s="17">
        <v>441.94052317996199</v>
      </c>
      <c r="BL6" s="17">
        <v>527.75421700131403</v>
      </c>
      <c r="BM6" s="17">
        <v>358.272171704144</v>
      </c>
      <c r="BN6" s="17">
        <v>366.85354108628002</v>
      </c>
      <c r="BO6" s="17">
        <v>40.791467276243701</v>
      </c>
      <c r="BP6" s="17">
        <v>43.863255218153803</v>
      </c>
      <c r="BQ6" s="17">
        <v>49.505495455829703</v>
      </c>
      <c r="BR6" s="17">
        <v>49.107735478660103</v>
      </c>
      <c r="BS6" s="17">
        <v>10.0950509118247</v>
      </c>
      <c r="BT6" s="17">
        <v>10.063636418926</v>
      </c>
      <c r="BU6" s="17">
        <v>10.0876868553995</v>
      </c>
      <c r="BV6" s="17">
        <v>10.249742754677699</v>
      </c>
    </row>
    <row r="7" spans="1:74" x14ac:dyDescent="0.2">
      <c r="A7" t="s">
        <v>73</v>
      </c>
      <c r="B7" t="s">
        <v>80</v>
      </c>
      <c r="C7" s="1">
        <v>43671.632824074077</v>
      </c>
      <c r="D7" s="17">
        <v>0.3</v>
      </c>
      <c r="E7" s="17">
        <v>2.4</v>
      </c>
      <c r="F7" s="17">
        <v>9.1</v>
      </c>
      <c r="G7" s="17">
        <v>7.3499999999999996E-2</v>
      </c>
      <c r="H7" s="17">
        <v>14.36</v>
      </c>
      <c r="I7" s="17">
        <v>0.1</v>
      </c>
      <c r="J7" s="16" t="s">
        <v>75</v>
      </c>
      <c r="K7" s="17">
        <v>7.0861958167291406E-2</v>
      </c>
      <c r="L7" s="17">
        <v>5.45999715423751E-2</v>
      </c>
      <c r="M7" s="18">
        <v>4.4482098884951297E-2</v>
      </c>
      <c r="N7" s="17">
        <v>14584.477338459101</v>
      </c>
      <c r="O7" s="17">
        <v>0.38859865662631499</v>
      </c>
      <c r="P7" s="17">
        <v>1.58921035055316E-3</v>
      </c>
      <c r="Q7" s="19">
        <v>5.8021381465103699E-5</v>
      </c>
      <c r="R7" s="17">
        <v>0.32399803273255101</v>
      </c>
      <c r="S7" s="17">
        <v>21.044425</v>
      </c>
      <c r="T7" s="17">
        <v>18.062625000000001</v>
      </c>
      <c r="U7" s="17">
        <v>19.05575</v>
      </c>
      <c r="V7" s="17">
        <v>21.231066666666699</v>
      </c>
      <c r="W7" s="17">
        <v>82.183250000000001</v>
      </c>
      <c r="X7" s="17">
        <v>80.825416666666698</v>
      </c>
      <c r="Y7" s="17">
        <v>83.726333333333301</v>
      </c>
      <c r="Z7" s="17">
        <v>80.615250000000003</v>
      </c>
      <c r="AA7" s="17">
        <v>3.8227855505118301E-3</v>
      </c>
      <c r="AB7" s="17">
        <v>3.8149947958813998E-3</v>
      </c>
      <c r="AC7" s="17">
        <v>4.3200881294000702E-3</v>
      </c>
      <c r="AD7" s="17">
        <v>4.3026267810472602E-3</v>
      </c>
      <c r="AE7" s="17">
        <v>8.0000000000000002E-3</v>
      </c>
      <c r="AF7" s="17">
        <v>7.4166666666666704E-3</v>
      </c>
      <c r="AG7" s="17">
        <v>6.2500000000000003E-3</v>
      </c>
      <c r="AH7" s="17">
        <v>5.2500000000000003E-3</v>
      </c>
      <c r="AI7" s="17">
        <v>5.0662558107055299E-2</v>
      </c>
      <c r="AJ7" s="17">
        <v>5.06281182997761E-2</v>
      </c>
      <c r="AK7" s="17">
        <v>5.2770515710152698E-2</v>
      </c>
      <c r="AL7" s="17">
        <v>5.2699322053447697E-2</v>
      </c>
      <c r="AM7" s="17">
        <v>2.87505698990594E-2</v>
      </c>
      <c r="AN7" s="17">
        <v>1.5826584415036399E-2</v>
      </c>
      <c r="AO7" s="17">
        <v>4.59039080510842E-2</v>
      </c>
      <c r="AP7" s="17">
        <v>4.3734950564296299E-2</v>
      </c>
      <c r="AQ7" s="17">
        <v>9.3139391826104596E-4</v>
      </c>
      <c r="AR7" s="19">
        <v>-4.4275449850604601E-5</v>
      </c>
      <c r="AS7" s="17">
        <v>1.55782545651346E-2</v>
      </c>
      <c r="AT7" s="17">
        <v>1.4079306019106201E-2</v>
      </c>
      <c r="AU7" s="17">
        <v>5.6569745879857698E-2</v>
      </c>
      <c r="AV7" s="17">
        <v>3.1697444279923402E-2</v>
      </c>
      <c r="AW7" s="17">
        <v>7.6229561537033697E-2</v>
      </c>
      <c r="AX7" s="17">
        <v>7.3390595109486506E-2</v>
      </c>
      <c r="AY7" s="17">
        <v>0.56673210444544897</v>
      </c>
      <c r="AZ7" s="17">
        <v>0.544560882642521</v>
      </c>
      <c r="BA7" s="17">
        <v>0.61241248414778204</v>
      </c>
      <c r="BB7" s="17">
        <v>0.59371345736985903</v>
      </c>
      <c r="BC7" s="17">
        <v>0.347802470577323</v>
      </c>
      <c r="BD7" s="17">
        <v>0.36044931853603701</v>
      </c>
      <c r="BE7" s="17">
        <v>0.32518754078163897</v>
      </c>
      <c r="BF7" s="17">
        <v>0.33232320542008797</v>
      </c>
      <c r="BG7" s="17">
        <v>120.234522956718</v>
      </c>
      <c r="BH7" s="17">
        <v>217.19784792181301</v>
      </c>
      <c r="BI7" s="17">
        <v>117.64883429098199</v>
      </c>
      <c r="BJ7" s="17">
        <v>120.234522956718</v>
      </c>
      <c r="BK7" s="17">
        <v>321.91823888411602</v>
      </c>
      <c r="BL7" s="17">
        <v>557.21590746608103</v>
      </c>
      <c r="BM7" s="17">
        <v>389.14614419324897</v>
      </c>
      <c r="BN7" s="17">
        <v>389.14614419324897</v>
      </c>
      <c r="BO7" s="17">
        <v>71.333325192418798</v>
      </c>
      <c r="BP7" s="17">
        <v>61.443741625088798</v>
      </c>
      <c r="BQ7" s="17">
        <v>80.185025170402398</v>
      </c>
      <c r="BR7" s="17">
        <v>79.220579437831901</v>
      </c>
      <c r="BS7" s="17">
        <v>10.057627167467899</v>
      </c>
      <c r="BT7" s="17">
        <v>10.0183895347904</v>
      </c>
      <c r="BU7" s="17">
        <v>10.6450882397836</v>
      </c>
      <c r="BV7" s="17">
        <v>11.2084896189448</v>
      </c>
    </row>
    <row r="8" spans="1:74" x14ac:dyDescent="0.2">
      <c r="A8" t="s">
        <v>73</v>
      </c>
      <c r="B8" t="s">
        <v>81</v>
      </c>
      <c r="C8" s="1">
        <v>43671.644629629627</v>
      </c>
      <c r="D8" s="17">
        <v>0.3</v>
      </c>
      <c r="E8" s="17">
        <v>2.4</v>
      </c>
      <c r="F8" s="17">
        <v>9.1</v>
      </c>
      <c r="G8" s="17">
        <v>7.3499999999999996E-2</v>
      </c>
      <c r="H8" s="17">
        <v>14.36</v>
      </c>
      <c r="I8" s="17">
        <v>0.1</v>
      </c>
      <c r="J8" s="16" t="s">
        <v>75</v>
      </c>
      <c r="K8" s="17">
        <v>7.0861958167291406E-2</v>
      </c>
      <c r="L8" s="17">
        <v>5.45999715423751E-2</v>
      </c>
      <c r="M8" s="18">
        <v>4.5214593602782099E-2</v>
      </c>
      <c r="N8" s="17">
        <v>14117.406983347701</v>
      </c>
      <c r="O8" s="17">
        <v>0.37615371887954901</v>
      </c>
      <c r="P8" s="17">
        <v>1.5383156201110801E-3</v>
      </c>
      <c r="Q8" s="19">
        <v>5.8021381465103699E-5</v>
      </c>
      <c r="R8" s="17">
        <v>0.31362194089930301</v>
      </c>
      <c r="S8" s="17">
        <v>21.219593299441598</v>
      </c>
      <c r="T8" s="17">
        <v>18.199874989582501</v>
      </c>
      <c r="U8" s="17">
        <v>19.270314192849401</v>
      </c>
      <c r="V8" s="17">
        <v>21.271255937994798</v>
      </c>
      <c r="W8" s="17">
        <v>82.328610717559798</v>
      </c>
      <c r="X8" s="17">
        <v>81.061505125427104</v>
      </c>
      <c r="Y8" s="17">
        <v>83.850570880906702</v>
      </c>
      <c r="Z8" s="17">
        <v>80.769730810900896</v>
      </c>
      <c r="AA8" s="17">
        <v>4.2211478391272596E-3</v>
      </c>
      <c r="AB8" s="17">
        <v>4.5323985860684299E-3</v>
      </c>
      <c r="AC8" s="17">
        <v>5.0992058334423298E-3</v>
      </c>
      <c r="AD8" s="17">
        <v>5.0760048155141903E-3</v>
      </c>
      <c r="AE8" s="17">
        <v>6.6672222685223801E-3</v>
      </c>
      <c r="AF8" s="17">
        <v>7.6673056088007296E-3</v>
      </c>
      <c r="AG8" s="17">
        <v>4.5837153096091304E-3</v>
      </c>
      <c r="AH8" s="17">
        <v>4.5837153096091304E-3</v>
      </c>
      <c r="AI8" s="17">
        <v>5.0687560550774703E-2</v>
      </c>
      <c r="AJ8" s="17">
        <v>5.1903968885689697E-2</v>
      </c>
      <c r="AK8" s="17">
        <v>5.3983211445632603E-2</v>
      </c>
      <c r="AL8" s="17">
        <v>5.3901213721795599E-2</v>
      </c>
      <c r="AM8" s="17">
        <v>2.7392106829584199E-2</v>
      </c>
      <c r="AN8" s="17">
        <v>3.9064259018595997E-2</v>
      </c>
      <c r="AO8" s="17">
        <v>5.22282791943013E-2</v>
      </c>
      <c r="AP8" s="17">
        <v>5.0569854376832701E-2</v>
      </c>
      <c r="AQ8" s="17">
        <v>6.5916010429429802E-4</v>
      </c>
      <c r="AR8" s="17">
        <v>5.7640149376830402E-3</v>
      </c>
      <c r="AS8" s="17">
        <v>1.8261586935434899E-2</v>
      </c>
      <c r="AT8" s="17">
        <v>1.7381385481403E-2</v>
      </c>
      <c r="AU8" s="17">
        <v>5.4125053554874097E-2</v>
      </c>
      <c r="AV8" s="17">
        <v>7.2364503099508898E-2</v>
      </c>
      <c r="AW8" s="17">
        <v>8.6194971453167707E-2</v>
      </c>
      <c r="AX8" s="17">
        <v>8.3758323272262306E-2</v>
      </c>
      <c r="AY8" s="17">
        <v>0.62861732392113701</v>
      </c>
      <c r="AZ8" s="17">
        <v>0.59772884350204802</v>
      </c>
      <c r="BA8" s="17">
        <v>0.677080061904901</v>
      </c>
      <c r="BB8" s="17">
        <v>0.67861374735953495</v>
      </c>
      <c r="BC8" s="17">
        <v>0.31384096306903703</v>
      </c>
      <c r="BD8" s="17">
        <v>0.35646232780115999</v>
      </c>
      <c r="BE8" s="17">
        <v>0.32946833192452601</v>
      </c>
      <c r="BF8" s="17">
        <v>0.32968162365229298</v>
      </c>
      <c r="BG8" s="17">
        <v>160.27412595337401</v>
      </c>
      <c r="BH8" s="17">
        <v>117.534359032475</v>
      </c>
      <c r="BI8" s="17">
        <v>118.869976748753</v>
      </c>
      <c r="BJ8" s="17">
        <v>118.869976748753</v>
      </c>
      <c r="BK8" s="17">
        <v>375.30857827415201</v>
      </c>
      <c r="BL8" s="17">
        <v>315.20578104163599</v>
      </c>
      <c r="BM8" s="17">
        <v>372.63734284159602</v>
      </c>
      <c r="BN8" s="17">
        <v>375.30857827415201</v>
      </c>
      <c r="BO8" s="17">
        <v>68.218360658855403</v>
      </c>
      <c r="BP8" s="17">
        <v>74.548655847470499</v>
      </c>
      <c r="BQ8" s="17">
        <v>80.162517701643793</v>
      </c>
      <c r="BR8" s="17">
        <v>79.518438879337793</v>
      </c>
      <c r="BS8" s="17">
        <v>10.2642579462843</v>
      </c>
      <c r="BT8" s="17">
        <v>10.0494825013067</v>
      </c>
      <c r="BU8" s="17">
        <v>10.0543669990188</v>
      </c>
      <c r="BV8" s="17">
        <v>10.131123697984</v>
      </c>
    </row>
    <row r="11" spans="1:74" ht="48" x14ac:dyDescent="0.2">
      <c r="M11" s="2" t="s">
        <v>82</v>
      </c>
      <c r="N11" s="3" t="s">
        <v>83</v>
      </c>
      <c r="O11" s="4" t="s">
        <v>84</v>
      </c>
      <c r="P11" s="5" t="s">
        <v>85</v>
      </c>
      <c r="Q11" s="4" t="s">
        <v>84</v>
      </c>
      <c r="R11" s="5" t="s">
        <v>86</v>
      </c>
      <c r="S11" s="4" t="s">
        <v>84</v>
      </c>
      <c r="T11" s="5" t="s">
        <v>87</v>
      </c>
      <c r="U11" s="4" t="s">
        <v>84</v>
      </c>
      <c r="V11" s="5" t="s">
        <v>88</v>
      </c>
      <c r="W11" s="4" t="s">
        <v>84</v>
      </c>
      <c r="X11" s="6" t="s">
        <v>89</v>
      </c>
      <c r="Y11" s="7" t="s">
        <v>90</v>
      </c>
      <c r="Z11" s="4" t="s">
        <v>84</v>
      </c>
      <c r="AA11" s="7" t="s">
        <v>91</v>
      </c>
      <c r="AB11" s="4" t="s">
        <v>84</v>
      </c>
      <c r="AC11" s="7" t="s">
        <v>92</v>
      </c>
      <c r="AD11" s="4" t="s">
        <v>84</v>
      </c>
      <c r="AE11" s="7" t="s">
        <v>93</v>
      </c>
      <c r="AF11" s="4" t="s">
        <v>84</v>
      </c>
      <c r="AG11" s="8" t="s">
        <v>89</v>
      </c>
    </row>
    <row r="12" spans="1:74" x14ac:dyDescent="0.2">
      <c r="M12" s="9" t="s">
        <v>94</v>
      </c>
      <c r="N12" s="10">
        <f>SUM(M6:M8)/COUNT(M6:M8)</f>
        <v>4.3701350505546403E-2</v>
      </c>
      <c r="O12" s="11">
        <f>N12/$N$12</f>
        <v>1</v>
      </c>
      <c r="P12" s="12" t="e">
        <f>SUM(BY6:BY8)/COUNT(BY6:BY8)</f>
        <v>#DIV/0!</v>
      </c>
      <c r="Q12" s="11" t="e">
        <f>P12/$O$12</f>
        <v>#DIV/0!</v>
      </c>
      <c r="R12" s="12" t="e">
        <f>SUM(BZ6:BZ8)/COUNT(BZ6:BZ8)</f>
        <v>#DIV/0!</v>
      </c>
      <c r="S12" s="11" t="e">
        <f>R12/$Q$12</f>
        <v>#DIV/0!</v>
      </c>
      <c r="T12" s="12" t="e">
        <f>SUM(BW6:BW8)/COUNT(BW6:BW8)</f>
        <v>#DIV/0!</v>
      </c>
      <c r="U12" s="11" t="e">
        <f>T12/$S$12</f>
        <v>#DIV/0!</v>
      </c>
      <c r="V12" s="12" t="e">
        <f>SUM(BX6:BX8)/COUNT(BX6:BX8)</f>
        <v>#DIV/0!</v>
      </c>
      <c r="W12" s="11" t="e">
        <f>V12/$U$12</f>
        <v>#DIV/0!</v>
      </c>
      <c r="X12" s="13" t="e">
        <f>MEDIAN(Q12,S12,U12,W12)</f>
        <v>#DIV/0!</v>
      </c>
      <c r="Y12" s="14">
        <f>GEOMEAN(AO6:AO8)</f>
        <v>5.5158440721795522E-2</v>
      </c>
      <c r="Z12" s="11">
        <f>Y12/$Y$12</f>
        <v>1</v>
      </c>
      <c r="AA12" s="14">
        <f>GEOMEAN(AE6:AE8)</f>
        <v>9.5669455072673968E-3</v>
      </c>
      <c r="AB12" s="11">
        <f>AA12/$AA$12</f>
        <v>1</v>
      </c>
      <c r="AC12" s="14">
        <f>GEOMEAN(AM6:AM8)</f>
        <v>2.9399416255575989E-2</v>
      </c>
      <c r="AD12" s="11">
        <f>AC12/$AC$12</f>
        <v>1</v>
      </c>
      <c r="AE12" s="14">
        <f>GEOMEAN(AI6:AI8)</f>
        <v>4.8164532466722962E-2</v>
      </c>
      <c r="AF12" s="11">
        <f>AE12/$AE$12</f>
        <v>1</v>
      </c>
      <c r="AG12" s="15">
        <f>MEDIAN(Z12,AB12)</f>
        <v>1</v>
      </c>
    </row>
    <row r="13" spans="1:74" x14ac:dyDescent="0.2">
      <c r="M13" s="9" t="s">
        <v>95</v>
      </c>
      <c r="N13" s="10">
        <f>SUM(M2:M3)/COUNT(M2:M3)</f>
        <v>4.8880430970515545E-2</v>
      </c>
      <c r="O13" s="11">
        <f>N13/$N$12</f>
        <v>1.1185107646573036</v>
      </c>
      <c r="P13" s="12" t="e">
        <f>SUM(BY2:BY3)/COUNT(BY2:BY3)</f>
        <v>#DIV/0!</v>
      </c>
      <c r="Q13" s="11" t="e">
        <f>P13/$O$12</f>
        <v>#DIV/0!</v>
      </c>
      <c r="R13" s="12" t="e">
        <f>SUM(BZ2:BZ3)/COUNT(BZ2:BZ3)</f>
        <v>#DIV/0!</v>
      </c>
      <c r="S13" s="11" t="e">
        <f>R13/$Q$12</f>
        <v>#DIV/0!</v>
      </c>
      <c r="T13" s="12" t="e">
        <f>SUM(BW2:BW3)/COUNT(BW2:BW3)</f>
        <v>#DIV/0!</v>
      </c>
      <c r="U13" s="11" t="e">
        <f>T13/$S$12</f>
        <v>#DIV/0!</v>
      </c>
      <c r="V13" s="12" t="e">
        <f>SUM(BX2:BX3)/COUNT(BX2:BX3)</f>
        <v>#DIV/0!</v>
      </c>
      <c r="W13" s="11" t="e">
        <f>V13/$U$12</f>
        <v>#DIV/0!</v>
      </c>
      <c r="X13" s="13" t="e">
        <f t="shared" ref="X13:X14" si="0">MEDIAN(Q13,S13,U13,W13)</f>
        <v>#DIV/0!</v>
      </c>
      <c r="Y13" s="14">
        <f>GEOMEAN(AO2:AO3)</f>
        <v>6.4416453117100758E-2</v>
      </c>
      <c r="Z13" s="11">
        <f>Y13/$Y$12</f>
        <v>1.1678439831539145</v>
      </c>
      <c r="AA13" s="14">
        <f>GEOMEAN(AE2:AE3)</f>
        <v>1.2221054237121555E-2</v>
      </c>
      <c r="AB13" s="11">
        <f>AA13/$AA$12</f>
        <v>1.2774248821463445</v>
      </c>
      <c r="AC13" s="14">
        <f>GEOMEAN(AM2:AM3)</f>
        <v>2.9693437131416093E-2</v>
      </c>
      <c r="AD13" s="11">
        <f>AC13/$AC$12</f>
        <v>1.0100009086331549</v>
      </c>
      <c r="AE13" s="14">
        <f>GEOMEAN(AI2:AI3)</f>
        <v>5.2693483289181144E-2</v>
      </c>
      <c r="AF13" s="11">
        <f>AE13/$AE$12</f>
        <v>1.0940308270528163</v>
      </c>
      <c r="AG13" s="15">
        <f>MEDIAN(Z13,AB13)</f>
        <v>1.2226344326501295</v>
      </c>
    </row>
    <row r="14" spans="1:74" x14ac:dyDescent="0.2">
      <c r="M14" s="9" t="s">
        <v>96</v>
      </c>
      <c r="N14" s="10">
        <f>SUM(M4:M5)/COUNT(M4:M5)</f>
        <v>5.69201652323921E-2</v>
      </c>
      <c r="O14" s="11">
        <f>N14/$N$12</f>
        <v>1.3024806916474587</v>
      </c>
      <c r="P14" s="12" t="e">
        <f>SUM(BY4:BY5)/COUNT(BY4:BY5)</f>
        <v>#DIV/0!</v>
      </c>
      <c r="Q14" s="11" t="e">
        <f>P14/$O$12</f>
        <v>#DIV/0!</v>
      </c>
      <c r="R14" s="12" t="e">
        <f>SUM(BZ4:BZ5)/COUNT(BZ4:BZ5)</f>
        <v>#DIV/0!</v>
      </c>
      <c r="S14" s="11" t="e">
        <f>R14/$Q$12</f>
        <v>#DIV/0!</v>
      </c>
      <c r="T14" s="12" t="e">
        <f>SUM(BW4:BW5)/COUNT(BW5:BW5)</f>
        <v>#DIV/0!</v>
      </c>
      <c r="U14" s="11" t="e">
        <f>T14/$S$12</f>
        <v>#DIV/0!</v>
      </c>
      <c r="V14" s="12" t="e">
        <f>SUM(BX4:BX5)/COUNT(BX4:BX5)</f>
        <v>#DIV/0!</v>
      </c>
      <c r="W14" s="11" t="e">
        <f>V14/$U$12</f>
        <v>#DIV/0!</v>
      </c>
      <c r="X14" s="13" t="e">
        <f t="shared" si="0"/>
        <v>#DIV/0!</v>
      </c>
      <c r="Y14" s="14">
        <f>GEOMEAN(AO4:AO5)</f>
        <v>0.12381708973768582</v>
      </c>
      <c r="Z14" s="11">
        <f>Y14/$Y$12</f>
        <v>2.2447532620109083</v>
      </c>
      <c r="AA14" s="14">
        <f>GEOMEAN(AE4:AE5)</f>
        <v>1.5196751889437055E-2</v>
      </c>
      <c r="AB14" s="11">
        <f>AA14/$AA$12</f>
        <v>1.5884643513327272</v>
      </c>
      <c r="AC14" s="14">
        <f>GEOMEAN(AM4:AM5)</f>
        <v>6.9267312798261704E-2</v>
      </c>
      <c r="AD14" s="11">
        <f>AC14/$AC$12</f>
        <v>2.3560778280801489</v>
      </c>
      <c r="AE14" s="14">
        <f>GEOMEAN(AI4:AI5)</f>
        <v>5.606151231180051E-2</v>
      </c>
      <c r="AF14" s="11">
        <f>AE14/$AE$12</f>
        <v>1.1639584034275345</v>
      </c>
      <c r="AG14" s="15">
        <f>MEDIAN(Z14,AB14)</f>
        <v>1.9166088066718179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Klaus</dc:creator>
  <cp:lastModifiedBy>FILIPPO VINGIANI</cp:lastModifiedBy>
  <dcterms:created xsi:type="dcterms:W3CDTF">2020-11-11T13:02:03Z</dcterms:created>
  <dcterms:modified xsi:type="dcterms:W3CDTF">2020-11-26T20:19:50Z</dcterms:modified>
</cp:coreProperties>
</file>